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E:\Castiron Kennels\"/>
    </mc:Choice>
  </mc:AlternateContent>
  <xr:revisionPtr revIDLastSave="0" documentId="13_ncr:1_{47303AF1-8FDD-47B7-8E4D-68DC7535B5A5}" xr6:coauthVersionLast="47" xr6:coauthVersionMax="47" xr10:uidLastSave="{00000000-0000-0000-0000-000000000000}"/>
  <bookViews>
    <workbookView xWindow="-108" yWindow="-108" windowWidth="23256" windowHeight="12576" tabRatio="477" xr2:uid="{A2C69CA1-607C-4BA6-B08B-28D4660B4527}"/>
  </bookViews>
  <sheets>
    <sheet name="Blank" sheetId="19" r:id="rId1"/>
    <sheet name="D-Litter" sheetId="16" r:id="rId2"/>
  </sheets>
  <definedNames>
    <definedName name="_xlnm.Print_Area" localSheetId="1">'D-Litter'!$M$4:$R$15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24" i="19" l="1"/>
  <c r="T24" i="19"/>
  <c r="T23" i="19"/>
  <c r="T21" i="19"/>
  <c r="BL24" i="19" l="1"/>
  <c r="BL23" i="19"/>
  <c r="BK23" i="19"/>
  <c r="BK24" i="19" s="1"/>
  <c r="BJ23" i="19"/>
  <c r="BI23" i="19"/>
  <c r="BH23" i="19"/>
  <c r="BH24" i="19" s="1"/>
  <c r="BG23" i="19"/>
  <c r="BF23" i="19"/>
  <c r="BF24" i="19" s="1"/>
  <c r="BE23" i="19"/>
  <c r="BD23" i="19"/>
  <c r="BD24" i="19" s="1"/>
  <c r="BC23" i="19"/>
  <c r="BB23" i="19"/>
  <c r="BA23" i="19"/>
  <c r="AZ23" i="19"/>
  <c r="AZ24" i="19" s="1"/>
  <c r="AY23" i="19"/>
  <c r="AX23" i="19"/>
  <c r="AY24" i="19" s="1"/>
  <c r="AW23" i="19"/>
  <c r="AV23" i="19"/>
  <c r="AV24" i="19" s="1"/>
  <c r="AU23" i="19"/>
  <c r="AT23" i="19"/>
  <c r="AU24" i="19" s="1"/>
  <c r="AS23" i="19"/>
  <c r="AR23" i="19"/>
  <c r="AR24" i="19" s="1"/>
  <c r="AQ23" i="19"/>
  <c r="AP23" i="19"/>
  <c r="AQ24" i="19" s="1"/>
  <c r="AO23" i="19"/>
  <c r="AN23" i="19"/>
  <c r="AN24" i="19" s="1"/>
  <c r="AM23" i="19"/>
  <c r="AL23" i="19"/>
  <c r="AM24" i="19" s="1"/>
  <c r="AK23" i="19"/>
  <c r="AJ23" i="19"/>
  <c r="AJ24" i="19" s="1"/>
  <c r="AI23" i="19"/>
  <c r="AH23" i="19"/>
  <c r="AI24" i="19" s="1"/>
  <c r="AG23" i="19"/>
  <c r="AF23" i="19"/>
  <c r="AF24" i="19" s="1"/>
  <c r="AE23" i="19"/>
  <c r="AD23" i="19"/>
  <c r="AE24" i="19" s="1"/>
  <c r="AC23" i="19"/>
  <c r="AB23" i="19"/>
  <c r="AB24" i="19" s="1"/>
  <c r="AA23" i="19"/>
  <c r="Z23" i="19"/>
  <c r="AA24" i="19" s="1"/>
  <c r="Y23" i="19"/>
  <c r="X23" i="19"/>
  <c r="X24" i="19" s="1"/>
  <c r="W23" i="19"/>
  <c r="V23" i="19"/>
  <c r="W24" i="19" s="1"/>
  <c r="U23" i="19"/>
  <c r="S23" i="19"/>
  <c r="N23" i="19"/>
  <c r="N24" i="19" s="1"/>
  <c r="BL21" i="19"/>
  <c r="BK21" i="19"/>
  <c r="BJ21" i="19"/>
  <c r="BI21" i="19"/>
  <c r="BH21" i="19"/>
  <c r="BG21" i="19"/>
  <c r="BF21" i="19"/>
  <c r="BE21" i="19"/>
  <c r="BD21" i="19"/>
  <c r="BC21" i="19"/>
  <c r="BB21" i="19"/>
  <c r="BA21" i="19"/>
  <c r="AZ21" i="19"/>
  <c r="AY21" i="19"/>
  <c r="AX21" i="19"/>
  <c r="AW21" i="19"/>
  <c r="AV21" i="19"/>
  <c r="AU21" i="19"/>
  <c r="AT21" i="19"/>
  <c r="AS21" i="19"/>
  <c r="AR21" i="19"/>
  <c r="AQ21" i="19"/>
  <c r="AP21" i="19"/>
  <c r="AO21" i="19"/>
  <c r="AN21" i="19"/>
  <c r="AM21" i="19"/>
  <c r="AL21" i="19"/>
  <c r="AK21" i="19"/>
  <c r="AJ21" i="19"/>
  <c r="AI21" i="19"/>
  <c r="AH21" i="19"/>
  <c r="AG21" i="19"/>
  <c r="AF21" i="19"/>
  <c r="AE21" i="19"/>
  <c r="AD21" i="19"/>
  <c r="AC21" i="19"/>
  <c r="AB21" i="19"/>
  <c r="AA21" i="19"/>
  <c r="Z21" i="19"/>
  <c r="Y21" i="19"/>
  <c r="X21" i="19"/>
  <c r="W21" i="19"/>
  <c r="V21" i="19"/>
  <c r="U21" i="19"/>
  <c r="S21" i="19"/>
  <c r="N21" i="19"/>
  <c r="R20" i="19"/>
  <c r="Q20" i="19"/>
  <c r="P20" i="19"/>
  <c r="O20" i="19"/>
  <c r="R19" i="19"/>
  <c r="Q19" i="19"/>
  <c r="P19" i="19"/>
  <c r="O19" i="19"/>
  <c r="R18" i="19"/>
  <c r="Q18" i="19"/>
  <c r="P18" i="19"/>
  <c r="O18" i="19"/>
  <c r="R17" i="19"/>
  <c r="Q17" i="19"/>
  <c r="R16" i="19"/>
  <c r="Q16" i="19"/>
  <c r="P16" i="19"/>
  <c r="O16" i="19"/>
  <c r="R15" i="19"/>
  <c r="Q15" i="19" s="1"/>
  <c r="O15" i="19"/>
  <c r="P15" i="19" s="1"/>
  <c r="R14" i="19"/>
  <c r="Q14" i="19" s="1"/>
  <c r="O14" i="19"/>
  <c r="P14" i="19" s="1"/>
  <c r="R13" i="19"/>
  <c r="Q13" i="19" s="1"/>
  <c r="O13" i="19"/>
  <c r="P13" i="19" s="1"/>
  <c r="R12" i="19"/>
  <c r="Q12" i="19" s="1"/>
  <c r="O12" i="19"/>
  <c r="P12" i="19" s="1"/>
  <c r="R11" i="19"/>
  <c r="Q11" i="19" s="1"/>
  <c r="O11" i="19"/>
  <c r="P11" i="19" s="1"/>
  <c r="R10" i="19"/>
  <c r="Q10" i="19" s="1"/>
  <c r="O10" i="19"/>
  <c r="P10" i="19" s="1"/>
  <c r="R9" i="19"/>
  <c r="Q9" i="19" s="1"/>
  <c r="O9" i="19"/>
  <c r="P9" i="19" s="1"/>
  <c r="R8" i="19"/>
  <c r="Q8" i="19" s="1"/>
  <c r="O8" i="19"/>
  <c r="P8" i="19" s="1"/>
  <c r="R7" i="19"/>
  <c r="Q7" i="19" s="1"/>
  <c r="O7" i="19"/>
  <c r="P7" i="19" s="1"/>
  <c r="R6" i="19"/>
  <c r="Q6" i="19" s="1"/>
  <c r="O6" i="19"/>
  <c r="P6" i="19" s="1"/>
  <c r="R5" i="19"/>
  <c r="Q5" i="19" s="1"/>
  <c r="O5" i="19"/>
  <c r="P5" i="19" s="1"/>
  <c r="AC24" i="19" l="1"/>
  <c r="AS24" i="19"/>
  <c r="BC24" i="19"/>
  <c r="BJ24" i="19"/>
  <c r="BA24" i="19"/>
  <c r="S24" i="19"/>
  <c r="AK24" i="19"/>
  <c r="BI24" i="19"/>
  <c r="Y24" i="19"/>
  <c r="AG24" i="19"/>
  <c r="AO24" i="19"/>
  <c r="AW24" i="19"/>
  <c r="BE24" i="19"/>
  <c r="O23" i="19"/>
  <c r="O24" i="19" s="1"/>
  <c r="BG24" i="19"/>
  <c r="P23" i="19"/>
  <c r="R23" i="19"/>
  <c r="AP24" i="19"/>
  <c r="AX24" i="19"/>
  <c r="O21" i="19"/>
  <c r="O22" i="19" s="1"/>
  <c r="V24" i="19"/>
  <c r="AD24" i="19"/>
  <c r="AL24" i="19"/>
  <c r="AT24" i="19"/>
  <c r="BB24" i="19"/>
  <c r="AH24" i="19"/>
  <c r="R21" i="19"/>
  <c r="Z24" i="19"/>
  <c r="BR21" i="16" l="1"/>
  <c r="BP21" i="16" l="1"/>
  <c r="BO21" i="16"/>
  <c r="R19" i="16" l="1"/>
  <c r="R18" i="16"/>
  <c r="R17" i="16"/>
  <c r="R16" i="16"/>
  <c r="R15" i="16"/>
  <c r="R14" i="16"/>
  <c r="R13" i="16"/>
  <c r="R12" i="16"/>
  <c r="R11" i="16"/>
  <c r="R10" i="16"/>
  <c r="R9" i="16"/>
  <c r="R8" i="16"/>
  <c r="R6" i="16"/>
  <c r="Q20" i="16" l="1"/>
  <c r="Q19" i="16"/>
  <c r="Q18" i="16"/>
  <c r="Q17" i="16"/>
  <c r="Q16" i="16"/>
  <c r="Q15" i="16"/>
  <c r="Q14" i="16"/>
  <c r="Q13" i="16"/>
  <c r="Q12" i="16"/>
  <c r="Q11" i="16"/>
  <c r="Q10" i="16"/>
  <c r="Q9" i="16"/>
  <c r="Q8" i="16"/>
  <c r="Q6" i="16"/>
  <c r="BK23" i="16"/>
  <c r="BJ23" i="16"/>
  <c r="BI23" i="16"/>
  <c r="BH23" i="16"/>
  <c r="BG23" i="16"/>
  <c r="BF23" i="16"/>
  <c r="BE23" i="16"/>
  <c r="BD23" i="16"/>
  <c r="BC23" i="16"/>
  <c r="BB23" i="16"/>
  <c r="BA23" i="16"/>
  <c r="AZ23" i="16"/>
  <c r="AY23" i="16"/>
  <c r="AX23" i="16"/>
  <c r="AW23" i="16"/>
  <c r="AV23" i="16"/>
  <c r="AU23" i="16"/>
  <c r="AT23" i="16"/>
  <c r="AS23" i="16"/>
  <c r="AR23" i="16"/>
  <c r="AQ23" i="16"/>
  <c r="AP23" i="16"/>
  <c r="AO23" i="16"/>
  <c r="AN23" i="16"/>
  <c r="AM23" i="16"/>
  <c r="AL23" i="16"/>
  <c r="AK23" i="16"/>
  <c r="AJ23" i="16"/>
  <c r="AI23" i="16"/>
  <c r="AH23" i="16"/>
  <c r="AG23" i="16"/>
  <c r="AF23" i="16"/>
  <c r="AE23" i="16"/>
  <c r="AD23" i="16"/>
  <c r="AC23" i="16"/>
  <c r="AB23" i="16"/>
  <c r="AA23" i="16"/>
  <c r="Z23" i="16"/>
  <c r="Y23" i="16"/>
  <c r="X23" i="16"/>
  <c r="W23" i="16"/>
  <c r="V23" i="16"/>
  <c r="U23" i="16"/>
  <c r="T23" i="16"/>
  <c r="S23" i="16"/>
  <c r="N23" i="16"/>
  <c r="N24" i="16" s="1"/>
  <c r="BK21" i="16"/>
  <c r="BJ21" i="16"/>
  <c r="BI21" i="16"/>
  <c r="BH21" i="16"/>
  <c r="BG21" i="16"/>
  <c r="BF21" i="16"/>
  <c r="BE21" i="16"/>
  <c r="BD21" i="16"/>
  <c r="BC21" i="16"/>
  <c r="BB21" i="16"/>
  <c r="BA21" i="16"/>
  <c r="AZ21" i="16"/>
  <c r="AY21" i="16"/>
  <c r="AX21" i="16"/>
  <c r="AW21" i="16"/>
  <c r="AV21" i="16"/>
  <c r="AU21" i="16"/>
  <c r="AT21" i="16"/>
  <c r="AS21" i="16"/>
  <c r="AR21" i="16"/>
  <c r="AQ21" i="16"/>
  <c r="AP21" i="16"/>
  <c r="AO21" i="16"/>
  <c r="AN21" i="16"/>
  <c r="AM21" i="16"/>
  <c r="AL21" i="16"/>
  <c r="AK21" i="16"/>
  <c r="AJ21" i="16"/>
  <c r="AI21" i="16"/>
  <c r="AH21" i="16"/>
  <c r="AG21" i="16"/>
  <c r="AF21" i="16"/>
  <c r="AE21" i="16"/>
  <c r="AD21" i="16"/>
  <c r="AC21" i="16"/>
  <c r="AB21" i="16"/>
  <c r="AA21" i="16"/>
  <c r="Z21" i="16"/>
  <c r="Y21" i="16"/>
  <c r="X21" i="16"/>
  <c r="W21" i="16"/>
  <c r="V21" i="16"/>
  <c r="U21" i="16"/>
  <c r="T21" i="16"/>
  <c r="S21" i="16"/>
  <c r="N21" i="16"/>
  <c r="R20" i="16"/>
  <c r="P20" i="16"/>
  <c r="O20" i="16"/>
  <c r="P19" i="16"/>
  <c r="O19" i="16"/>
  <c r="P18" i="16"/>
  <c r="O18" i="16"/>
  <c r="O16" i="16"/>
  <c r="P16" i="16" s="1"/>
  <c r="O15" i="16"/>
  <c r="P15" i="16" s="1"/>
  <c r="O14" i="16"/>
  <c r="P14" i="16" s="1"/>
  <c r="O13" i="16"/>
  <c r="P13" i="16" s="1"/>
  <c r="O12" i="16"/>
  <c r="P12" i="16" s="1"/>
  <c r="O11" i="16"/>
  <c r="P11" i="16" s="1"/>
  <c r="O10" i="16"/>
  <c r="P10" i="16" s="1"/>
  <c r="O9" i="16"/>
  <c r="P9" i="16" s="1"/>
  <c r="O8" i="16"/>
  <c r="P8" i="16" s="1"/>
  <c r="R7" i="16"/>
  <c r="Q7" i="16" s="1"/>
  <c r="O7" i="16"/>
  <c r="P7" i="16" s="1"/>
  <c r="O6" i="16"/>
  <c r="P6" i="16" s="1"/>
  <c r="R5" i="16"/>
  <c r="Q5" i="16" s="1"/>
  <c r="O5" i="16"/>
  <c r="P5" i="16" s="1"/>
  <c r="BE24" i="16" l="1"/>
  <c r="BK24" i="16"/>
  <c r="AE24" i="16"/>
  <c r="BG24" i="16"/>
  <c r="W24" i="16"/>
  <c r="BJ24" i="16"/>
  <c r="BH24" i="16"/>
  <c r="BD24" i="16"/>
  <c r="AZ24" i="16"/>
  <c r="AM24" i="16"/>
  <c r="AU24" i="16"/>
  <c r="AG24" i="16"/>
  <c r="AH24" i="16"/>
  <c r="S24" i="16"/>
  <c r="AA24" i="16"/>
  <c r="AI24" i="16"/>
  <c r="AQ24" i="16"/>
  <c r="Y24" i="16"/>
  <c r="AW24" i="16"/>
  <c r="AP24" i="16"/>
  <c r="T24" i="16"/>
  <c r="AB24" i="16"/>
  <c r="AJ24" i="16"/>
  <c r="AR24" i="16"/>
  <c r="AX24" i="16"/>
  <c r="AO24" i="16"/>
  <c r="Z24" i="16"/>
  <c r="P23" i="16"/>
  <c r="U24" i="16"/>
  <c r="AC24" i="16"/>
  <c r="AK24" i="16"/>
  <c r="AS24" i="16"/>
  <c r="BA24" i="16"/>
  <c r="BI24" i="16"/>
  <c r="V24" i="16"/>
  <c r="AD24" i="16"/>
  <c r="AL24" i="16"/>
  <c r="AT24" i="16"/>
  <c r="BB24" i="16"/>
  <c r="BC24" i="16"/>
  <c r="O21" i="16"/>
  <c r="O22" i="16" s="1"/>
  <c r="X24" i="16"/>
  <c r="AF24" i="16"/>
  <c r="AN24" i="16"/>
  <c r="AV24" i="16"/>
  <c r="BF24" i="16"/>
  <c r="AY24" i="16"/>
  <c r="R21" i="16"/>
  <c r="O23" i="16"/>
  <c r="O24" i="16" s="1"/>
  <c r="R23" i="1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Ric Plath</author>
  </authors>
  <commentList>
    <comment ref="C4" authorId="0" shapeId="0" xr:uid="{2DF15F76-B934-4369-AC9E-9002286C7295}">
      <text>
        <r>
          <rPr>
            <b/>
            <sz val="9"/>
            <color indexed="81"/>
            <rFont val="Tahoma"/>
            <family val="2"/>
          </rPr>
          <t>Ric Plath:</t>
        </r>
        <r>
          <rPr>
            <sz val="9"/>
            <color indexed="81"/>
            <rFont val="Tahoma"/>
            <family val="2"/>
          </rPr>
          <t xml:space="preserve">
Yes/No</t>
        </r>
      </text>
    </comment>
    <comment ref="D4" authorId="0" shapeId="0" xr:uid="{ADA1EF53-2CC9-4BA6-9385-99DD2EC5B462}">
      <text>
        <r>
          <rPr>
            <b/>
            <sz val="9"/>
            <color indexed="81"/>
            <rFont val="Tahoma"/>
            <family val="2"/>
          </rPr>
          <t>Ric Plath:</t>
        </r>
        <r>
          <rPr>
            <sz val="9"/>
            <color indexed="81"/>
            <rFont val="Tahoma"/>
            <family val="2"/>
          </rPr>
          <t xml:space="preserve">
Normal/Breach/C-Section</t>
        </r>
      </text>
    </comment>
    <comment ref="H4" authorId="0" shapeId="0" xr:uid="{F2F4C48E-C40C-4989-9CC5-7517847756EF}">
      <text>
        <r>
          <rPr>
            <b/>
            <sz val="9"/>
            <color indexed="81"/>
            <rFont val="Tahoma"/>
            <family val="2"/>
          </rPr>
          <t>Ric Plath:</t>
        </r>
        <r>
          <rPr>
            <sz val="9"/>
            <color indexed="81"/>
            <rFont val="Tahoma"/>
            <family val="2"/>
          </rPr>
          <t xml:space="preserve">
1 = Total Wimp
5 = High Tolerence</t>
        </r>
      </text>
    </comment>
    <comment ref="J4" authorId="0" shapeId="0" xr:uid="{F2AD9813-A0CC-4BCD-873C-9E2B0B13C9A2}">
      <text>
        <r>
          <rPr>
            <b/>
            <sz val="9"/>
            <color indexed="81"/>
            <rFont val="Tahoma"/>
            <family val="2"/>
          </rPr>
          <t>Ric Plath:</t>
        </r>
        <r>
          <rPr>
            <sz val="9"/>
            <color indexed="81"/>
            <rFont val="Tahoma"/>
            <family val="2"/>
          </rPr>
          <t xml:space="preserve">
S, M, L</t>
        </r>
      </text>
    </comment>
    <comment ref="K4" authorId="0" shapeId="0" xr:uid="{985BA9B8-2E7C-4B1F-822E-1CEAB1662B3D}">
      <text>
        <r>
          <rPr>
            <b/>
            <sz val="9"/>
            <color indexed="81"/>
            <rFont val="Tahoma"/>
            <family val="2"/>
          </rPr>
          <t>Ric Plath:</t>
        </r>
        <r>
          <rPr>
            <sz val="9"/>
            <color indexed="81"/>
            <rFont val="Tahoma"/>
            <family val="2"/>
          </rPr>
          <t xml:space="preserve">
F = Flat
C = Curly
H = Heavy</t>
        </r>
      </text>
    </comment>
    <comment ref="AB4" authorId="0" shapeId="0" xr:uid="{ADF394F3-B060-4119-A46C-B3ECD9C79948}">
      <text>
        <r>
          <rPr>
            <b/>
            <sz val="9"/>
            <color indexed="81"/>
            <rFont val="Tahoma"/>
            <family val="2"/>
          </rPr>
          <t>Ric Plath:</t>
        </r>
        <r>
          <rPr>
            <sz val="9"/>
            <color indexed="81"/>
            <rFont val="Tahoma"/>
            <family val="2"/>
          </rPr>
          <t xml:space="preserve">
Initiate SuperDog Protocol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Ric Plath</author>
    <author>Ellen Bergfeld</author>
  </authors>
  <commentList>
    <comment ref="C4" authorId="0" shapeId="0" xr:uid="{6123DB91-7F5F-4DEC-BD12-B833E33453C6}">
      <text>
        <r>
          <rPr>
            <b/>
            <sz val="9"/>
            <color indexed="81"/>
            <rFont val="Tahoma"/>
            <family val="2"/>
          </rPr>
          <t>Ric Plath:</t>
        </r>
        <r>
          <rPr>
            <sz val="9"/>
            <color indexed="81"/>
            <rFont val="Tahoma"/>
            <family val="2"/>
          </rPr>
          <t xml:space="preserve">
Yes/No</t>
        </r>
      </text>
    </comment>
    <comment ref="D4" authorId="0" shapeId="0" xr:uid="{16FC0A7D-5E47-47B8-B543-F1987B7A35CD}">
      <text>
        <r>
          <rPr>
            <b/>
            <sz val="9"/>
            <color indexed="81"/>
            <rFont val="Tahoma"/>
            <family val="2"/>
          </rPr>
          <t>Ric Plath:</t>
        </r>
        <r>
          <rPr>
            <sz val="9"/>
            <color indexed="81"/>
            <rFont val="Tahoma"/>
            <family val="2"/>
          </rPr>
          <t xml:space="preserve">
Normal/Breach</t>
        </r>
      </text>
    </comment>
    <comment ref="H4" authorId="0" shapeId="0" xr:uid="{388AF994-A06B-4B96-A5E8-FC77921C6777}">
      <text>
        <r>
          <rPr>
            <b/>
            <sz val="9"/>
            <color indexed="81"/>
            <rFont val="Tahoma"/>
            <family val="2"/>
          </rPr>
          <t>Ric Plath:</t>
        </r>
        <r>
          <rPr>
            <sz val="9"/>
            <color indexed="81"/>
            <rFont val="Tahoma"/>
            <family val="2"/>
          </rPr>
          <t xml:space="preserve">
1 = Total Wimp
5 = High Tolerence</t>
        </r>
      </text>
    </comment>
    <comment ref="J4" authorId="0" shapeId="0" xr:uid="{85E60B72-8172-4E34-8928-410C16322A43}">
      <text>
        <r>
          <rPr>
            <b/>
            <sz val="9"/>
            <color indexed="81"/>
            <rFont val="Tahoma"/>
            <family val="2"/>
          </rPr>
          <t>Ric Plath:</t>
        </r>
        <r>
          <rPr>
            <sz val="9"/>
            <color indexed="81"/>
            <rFont val="Tahoma"/>
            <family val="2"/>
          </rPr>
          <t xml:space="preserve">
S, M, L</t>
        </r>
      </text>
    </comment>
    <comment ref="K4" authorId="0" shapeId="0" xr:uid="{750A9D80-2B33-4D83-8003-D3AB3A91D3C4}">
      <text>
        <r>
          <rPr>
            <b/>
            <sz val="9"/>
            <color indexed="81"/>
            <rFont val="Tahoma"/>
            <family val="2"/>
          </rPr>
          <t>Ric Plath:</t>
        </r>
        <r>
          <rPr>
            <sz val="9"/>
            <color indexed="81"/>
            <rFont val="Tahoma"/>
            <family val="2"/>
          </rPr>
          <t xml:space="preserve">
F = Flat
C = Curly
H = Heavy</t>
        </r>
      </text>
    </comment>
    <comment ref="AA4" authorId="1" shapeId="0" xr:uid="{DA3000A5-C063-4176-A21C-63C976595482}">
      <text>
        <r>
          <rPr>
            <b/>
            <sz val="9"/>
            <color indexed="81"/>
            <rFont val="Tahoma"/>
            <family val="2"/>
          </rPr>
          <t>Ellen Bergfeld:</t>
        </r>
        <r>
          <rPr>
            <sz val="9"/>
            <color indexed="81"/>
            <rFont val="Tahoma"/>
            <family val="2"/>
          </rPr>
          <t xml:space="preserve">
Initiate SuperDog</t>
        </r>
      </text>
    </comment>
    <comment ref="BA4" authorId="0" shapeId="0" xr:uid="{D6817E44-C3E2-40EA-ABAF-3EFC511EB5B9}">
      <text>
        <r>
          <rPr>
            <b/>
            <sz val="9"/>
            <color indexed="81"/>
            <rFont val="Tahoma"/>
            <family val="2"/>
          </rPr>
          <t>Ric Plath:</t>
        </r>
        <r>
          <rPr>
            <sz val="9"/>
            <color indexed="81"/>
            <rFont val="Tahoma"/>
            <family val="2"/>
          </rPr>
          <t xml:space="preserve">
Started gruel Day 30</t>
        </r>
      </text>
    </comment>
    <comment ref="BF4" authorId="0" shapeId="0" xr:uid="{A3E97278-1019-4624-91FA-8E51C051BBB4}">
      <text>
        <r>
          <rPr>
            <b/>
            <sz val="9"/>
            <color indexed="81"/>
            <rFont val="Tahoma"/>
            <family val="2"/>
          </rPr>
          <t>Ric Plath:</t>
        </r>
        <r>
          <rPr>
            <sz val="9"/>
            <color indexed="81"/>
            <rFont val="Tahoma"/>
            <family val="2"/>
          </rPr>
          <t xml:space="preserve">
Ann Allen evaluated litter.</t>
        </r>
      </text>
    </comment>
    <comment ref="BG4" authorId="0" shapeId="0" xr:uid="{A7FD43E8-8B40-459A-A1F5-5F5496BE4994}">
      <text>
        <r>
          <rPr>
            <b/>
            <sz val="9"/>
            <color indexed="81"/>
            <rFont val="Tahoma"/>
            <family val="2"/>
          </rPr>
          <t>Ric Plath:</t>
        </r>
        <r>
          <rPr>
            <sz val="9"/>
            <color indexed="81"/>
            <rFont val="Tahoma"/>
            <family val="2"/>
          </rPr>
          <t xml:space="preserve">
Big Scale</t>
        </r>
      </text>
    </comment>
  </commentList>
</comments>
</file>

<file path=xl/sharedStrings.xml><?xml version="1.0" encoding="utf-8"?>
<sst xmlns="http://schemas.openxmlformats.org/spreadsheetml/2006/main" count="243" uniqueCount="135">
  <si>
    <t>d1</t>
  </si>
  <si>
    <t>d2</t>
  </si>
  <si>
    <t>d3</t>
  </si>
  <si>
    <t>d4</t>
  </si>
  <si>
    <t>d5</t>
  </si>
  <si>
    <t>d6</t>
  </si>
  <si>
    <t>d1.5</t>
  </si>
  <si>
    <t>d2.5</t>
  </si>
  <si>
    <t>d3.5</t>
  </si>
  <si>
    <t>d4.5</t>
  </si>
  <si>
    <t>d5.5</t>
  </si>
  <si>
    <t>d52</t>
  </si>
  <si>
    <t>d55</t>
  </si>
  <si>
    <t>Male</t>
  </si>
  <si>
    <t>Female</t>
  </si>
  <si>
    <t>yellow</t>
  </si>
  <si>
    <t>blue</t>
  </si>
  <si>
    <t>orange</t>
  </si>
  <si>
    <t>green</t>
  </si>
  <si>
    <t>red</t>
  </si>
  <si>
    <t>hot pink</t>
  </si>
  <si>
    <t>Sex</t>
  </si>
  <si>
    <t>Name</t>
  </si>
  <si>
    <t>black</t>
  </si>
  <si>
    <t>d7</t>
  </si>
  <si>
    <t>d8</t>
  </si>
  <si>
    <t>d9</t>
  </si>
  <si>
    <t>d10</t>
  </si>
  <si>
    <t>d11</t>
  </si>
  <si>
    <t>d12</t>
  </si>
  <si>
    <t>d13</t>
  </si>
  <si>
    <t>d14</t>
  </si>
  <si>
    <t>d15</t>
  </si>
  <si>
    <t>d16</t>
  </si>
  <si>
    <t>d17</t>
  </si>
  <si>
    <t>d18</t>
  </si>
  <si>
    <t>d19</t>
  </si>
  <si>
    <t>d20</t>
  </si>
  <si>
    <t>d21</t>
  </si>
  <si>
    <t>d6.5</t>
  </si>
  <si>
    <t>% Birth Weight</t>
  </si>
  <si>
    <t>Head</t>
  </si>
  <si>
    <t>Coat</t>
  </si>
  <si>
    <t>Color</t>
  </si>
  <si>
    <t>white</t>
  </si>
  <si>
    <t>d7.5</t>
  </si>
  <si>
    <t>d24</t>
  </si>
  <si>
    <t>Collar Color</t>
  </si>
  <si>
    <t>Pain Tolerence</t>
  </si>
  <si>
    <t>Male/Female</t>
  </si>
  <si>
    <t>Whelp Date</t>
  </si>
  <si>
    <t>cells calculate automatically</t>
  </si>
  <si>
    <t>Days from First Tie</t>
  </si>
  <si>
    <t>highlight cells where puppy goes backwards as compared to prior weight</t>
  </si>
  <si>
    <t>highlight cells when puppy doubles birth weight (average is d10)</t>
  </si>
  <si>
    <t>Pup</t>
  </si>
  <si>
    <t>Time Whelped</t>
  </si>
  <si>
    <t>Placenta</t>
  </si>
  <si>
    <t>Birth</t>
  </si>
  <si>
    <t>Microchip #</t>
  </si>
  <si>
    <t>Birth Weight (g)</t>
  </si>
  <si>
    <t>Current Weight (lbs)</t>
  </si>
  <si>
    <t>d49</t>
  </si>
  <si>
    <t>d63</t>
  </si>
  <si>
    <t>Totals</t>
  </si>
  <si>
    <t>silver</t>
  </si>
  <si>
    <t>Superdog Protocol</t>
  </si>
  <si>
    <t>ml Wormer</t>
  </si>
  <si>
    <t>d22</t>
  </si>
  <si>
    <t>Y</t>
  </si>
  <si>
    <t>N</t>
  </si>
  <si>
    <t>Br</t>
  </si>
  <si>
    <t>gold</t>
  </si>
  <si>
    <t>highlight when eyes are opening</t>
  </si>
  <si>
    <t>d23</t>
  </si>
  <si>
    <t>d25</t>
  </si>
  <si>
    <t>d27</t>
  </si>
  <si>
    <t>d29</t>
  </si>
  <si>
    <t>d31</t>
  </si>
  <si>
    <t>d33</t>
  </si>
  <si>
    <t>d35</t>
  </si>
  <si>
    <t>d37</t>
  </si>
  <si>
    <t>Gain Since Birth (g)</t>
  </si>
  <si>
    <t>Mucus in mouth</t>
  </si>
  <si>
    <t>Oxy induced.  Mucus in mouth.</t>
  </si>
  <si>
    <t xml:space="preserve">Oxy induced. </t>
  </si>
  <si>
    <t>Notes</t>
  </si>
  <si>
    <t>sparkle green</t>
  </si>
  <si>
    <t>Averages (g)</t>
  </si>
  <si>
    <t>Averages (#)</t>
  </si>
  <si>
    <t>Average Weight Gain (g)</t>
  </si>
  <si>
    <t>Dude</t>
  </si>
  <si>
    <t>Denali</t>
  </si>
  <si>
    <t>Diesel</t>
  </si>
  <si>
    <t>Derringer (Dare)</t>
  </si>
  <si>
    <t>Didi (Di)</t>
  </si>
  <si>
    <t>Dakota</t>
  </si>
  <si>
    <t>Dash</t>
  </si>
  <si>
    <t>Darwin</t>
  </si>
  <si>
    <t>Dylan</t>
  </si>
  <si>
    <t>Dionysus (Dion)</t>
  </si>
  <si>
    <t>Dutchess (Dutch)</t>
  </si>
  <si>
    <t>#s</t>
  </si>
  <si>
    <t>1st round wormer</t>
  </si>
  <si>
    <t>2nd round toenails</t>
  </si>
  <si>
    <t>Teeth!</t>
  </si>
  <si>
    <t>W</t>
  </si>
  <si>
    <t>G</t>
  </si>
  <si>
    <t>G2x</t>
  </si>
  <si>
    <t>Ph</t>
  </si>
  <si>
    <t>1st Pheasant D37</t>
  </si>
  <si>
    <t>d40</t>
  </si>
  <si>
    <t>d42</t>
  </si>
  <si>
    <t>d44</t>
  </si>
  <si>
    <t>2nd Pheasant D41</t>
  </si>
  <si>
    <t>Good rear.  Good confirmation.  Good bite.  Confident.  Ann's top pick male.</t>
  </si>
  <si>
    <t>Nice rear.  Good confirmation.</t>
  </si>
  <si>
    <t>Upper arm a little short.  Short muzzle.  Good bite.</t>
  </si>
  <si>
    <t>Very nice.  Very feminine.</t>
  </si>
  <si>
    <t>Confident.  Bigger dog…little leggy?  Ann's top pick female.</t>
  </si>
  <si>
    <t>Really nice confirmation.  Good bite.</t>
  </si>
  <si>
    <t>Good front.  Little square.  Compact.  Muzzle a little short.</t>
  </si>
  <si>
    <t>Very feminine.  Most feminine.  Narrow front end.  Little upright in shoulder.</t>
  </si>
  <si>
    <t>More square.  Good bite.  Easy going.</t>
  </si>
  <si>
    <t>Good confirmation.  Feminine.</t>
  </si>
  <si>
    <t>Ears a little short.  Ann's second pick female.</t>
  </si>
  <si>
    <t xml:space="preserve">The all have very nice rears.  Hard to find any faults.  Nice litter.  Don't dislike any.  Good bites all around.  All scissors.  No butt bites nor under shot bites.  Couple muzzles a little short and a couple pups a little squarish.  Pretty calm/quiet litter in general.  Very people centric.  </t>
  </si>
  <si>
    <t>El</t>
  </si>
  <si>
    <t>Quail D48</t>
  </si>
  <si>
    <t>Q</t>
  </si>
  <si>
    <t>highlight cells when puppy doubles birth weight (~d10)</t>
  </si>
  <si>
    <t>highlight when eyes are opening (~d13)</t>
  </si>
  <si>
    <t>Ann's Confirmation Eval Notes</t>
  </si>
  <si>
    <t>d0.5</t>
  </si>
  <si>
    <t>blue cells calculate automatically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</si>
</sst>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_);[Red]\(#,##0.0\)"/>
    <numFmt numFmtId="165" formatCode="0_);[Red]\(0\)"/>
    <numFmt numFmtId="166" formatCode="0.0"/>
    <numFmt numFmtId="167" formatCode="[$-409]dd\-mmm\-yy;@"/>
  </numFmts>
  <fonts count="6" x14ac:knownFonts="1">
    <font>
      <sz val="11"/>
      <color theme="1"/>
      <name val="Calibri"/>
      <family val="2"/>
      <scheme val="minor"/>
    </font>
    <font>
      <b/>
      <sz val="11"/>
      <color theme="1"/>
      <name val="Calibri"/>
      <family val="2"/>
      <scheme val="minor"/>
    </font>
    <font>
      <sz val="9"/>
      <color indexed="81"/>
      <name val="Tahoma"/>
      <family val="2"/>
    </font>
    <font>
      <b/>
      <sz val="9"/>
      <color indexed="81"/>
      <name val="Tahoma"/>
      <family val="2"/>
    </font>
    <font>
      <sz val="11"/>
      <color theme="0"/>
      <name val="Calibri"/>
      <family val="2"/>
      <scheme val="minor"/>
    </font>
    <font>
      <sz val="11"/>
      <name val="Calibri"/>
      <family val="2"/>
      <scheme val="minor"/>
    </font>
  </fonts>
  <fills count="21">
    <fill>
      <patternFill patternType="none"/>
    </fill>
    <fill>
      <patternFill patternType="gray125"/>
    </fill>
    <fill>
      <patternFill patternType="solid">
        <fgColor rgb="FFFFFF00"/>
        <bgColor indexed="64"/>
      </patternFill>
    </fill>
    <fill>
      <patternFill patternType="solid">
        <fgColor theme="5" tint="0.59999389629810485"/>
        <bgColor indexed="64"/>
      </patternFill>
    </fill>
    <fill>
      <patternFill patternType="solid">
        <fgColor rgb="FFFF99FF"/>
        <bgColor indexed="64"/>
      </patternFill>
    </fill>
    <fill>
      <patternFill patternType="solid">
        <fgColor theme="8" tint="0.39997558519241921"/>
        <bgColor indexed="64"/>
      </patternFill>
    </fill>
    <fill>
      <patternFill patternType="solid">
        <fgColor rgb="FFFF0000"/>
        <bgColor indexed="64"/>
      </patternFill>
    </fill>
    <fill>
      <patternFill patternType="solid">
        <fgColor rgb="FFB2B2B2"/>
        <bgColor indexed="64"/>
      </patternFill>
    </fill>
    <fill>
      <patternFill patternType="solid">
        <fgColor rgb="FF33CC33"/>
        <bgColor indexed="64"/>
      </patternFill>
    </fill>
    <fill>
      <patternFill patternType="solid">
        <fgColor rgb="FFFF3399"/>
        <bgColor indexed="64"/>
      </patternFill>
    </fill>
    <fill>
      <patternFill patternType="solid">
        <fgColor theme="1" tint="0.249977111117893"/>
        <bgColor indexed="64"/>
      </patternFill>
    </fill>
    <fill>
      <patternFill patternType="solid">
        <fgColor rgb="FF00FF00"/>
        <bgColor indexed="64"/>
      </patternFill>
    </fill>
    <fill>
      <patternFill patternType="solid">
        <fgColor rgb="FFFF3300"/>
        <bgColor indexed="64"/>
      </patternFill>
    </fill>
    <fill>
      <patternFill patternType="solid">
        <fgColor rgb="FF99FF99"/>
        <bgColor indexed="64"/>
      </patternFill>
    </fill>
    <fill>
      <patternFill patternType="solid">
        <fgColor theme="8" tint="0.79998168889431442"/>
        <bgColor indexed="64"/>
      </patternFill>
    </fill>
    <fill>
      <patternFill patternType="solid">
        <fgColor rgb="FFFFC000"/>
        <bgColor indexed="64"/>
      </patternFill>
    </fill>
    <fill>
      <patternFill patternType="solid">
        <fgColor rgb="FF92D050"/>
        <bgColor indexed="64"/>
      </patternFill>
    </fill>
    <fill>
      <patternFill patternType="solid">
        <fgColor theme="2" tint="-9.9978637043366805E-2"/>
        <bgColor indexed="64"/>
      </patternFill>
    </fill>
    <fill>
      <patternFill patternType="solid">
        <fgColor rgb="FFFF9999"/>
        <bgColor indexed="64"/>
      </patternFill>
    </fill>
    <fill>
      <patternFill patternType="solid">
        <fgColor rgb="FFFFCCFF"/>
        <bgColor indexed="64"/>
      </patternFill>
    </fill>
    <fill>
      <patternFill patternType="solid">
        <fgColor theme="9" tint="0.39997558519241921"/>
        <bgColor indexed="64"/>
      </patternFill>
    </fill>
  </fills>
  <borders count="3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s>
  <cellStyleXfs count="1">
    <xf numFmtId="0" fontId="0" fillId="0" borderId="0"/>
  </cellStyleXfs>
  <cellXfs count="150">
    <xf numFmtId="0" fontId="0" fillId="0" borderId="0" xfId="0"/>
    <xf numFmtId="0" fontId="1" fillId="0" borderId="0" xfId="0" applyFont="1"/>
    <xf numFmtId="16" fontId="0" fillId="0" borderId="0" xfId="0" applyNumberFormat="1"/>
    <xf numFmtId="0" fontId="1" fillId="0" borderId="2" xfId="0" applyFont="1" applyBorder="1"/>
    <xf numFmtId="0" fontId="0" fillId="0" borderId="2" xfId="0" applyBorder="1"/>
    <xf numFmtId="0" fontId="0" fillId="0" borderId="0" xfId="0" applyAlignment="1">
      <alignment horizontal="center"/>
    </xf>
    <xf numFmtId="0" fontId="0" fillId="0" borderId="2" xfId="0" applyBorder="1" applyAlignment="1">
      <alignment horizontal="center"/>
    </xf>
    <xf numFmtId="0" fontId="1" fillId="0" borderId="2" xfId="0" applyFont="1" applyBorder="1" applyAlignment="1">
      <alignment horizontal="center"/>
    </xf>
    <xf numFmtId="0" fontId="0" fillId="0" borderId="2" xfId="0" quotePrefix="1" applyBorder="1" applyAlignment="1">
      <alignment horizontal="center"/>
    </xf>
    <xf numFmtId="0" fontId="1" fillId="0" borderId="0" xfId="0" applyFont="1" applyAlignment="1">
      <alignment horizontal="center"/>
    </xf>
    <xf numFmtId="0" fontId="0" fillId="0" borderId="3" xfId="0" applyBorder="1" applyAlignment="1">
      <alignment horizontal="center"/>
    </xf>
    <xf numFmtId="0" fontId="1" fillId="0" borderId="0" xfId="0" applyFont="1" applyAlignment="1">
      <alignment horizontal="center" wrapText="1"/>
    </xf>
    <xf numFmtId="38" fontId="0" fillId="0" borderId="0" xfId="0" applyNumberFormat="1"/>
    <xf numFmtId="38" fontId="0" fillId="0" borderId="6" xfId="0" applyNumberFormat="1" applyBorder="1" applyAlignment="1">
      <alignment horizontal="right"/>
    </xf>
    <xf numFmtId="38" fontId="0" fillId="0" borderId="7" xfId="0" applyNumberFormat="1" applyBorder="1" applyAlignment="1">
      <alignment horizontal="right"/>
    </xf>
    <xf numFmtId="38" fontId="0" fillId="0" borderId="2" xfId="0" applyNumberFormat="1" applyBorder="1" applyAlignment="1">
      <alignment horizontal="right"/>
    </xf>
    <xf numFmtId="38" fontId="0" fillId="0" borderId="9" xfId="0" applyNumberFormat="1" applyBorder="1" applyAlignment="1">
      <alignment horizontal="right"/>
    </xf>
    <xf numFmtId="38" fontId="0" fillId="4" borderId="2" xfId="0" applyNumberFormat="1" applyFill="1" applyBorder="1" applyAlignment="1">
      <alignment horizontal="right"/>
    </xf>
    <xf numFmtId="38" fontId="0" fillId="0" borderId="11" xfId="0" applyNumberFormat="1" applyBorder="1" applyAlignment="1">
      <alignment horizontal="right"/>
    </xf>
    <xf numFmtId="38" fontId="0" fillId="0" borderId="12" xfId="0" applyNumberFormat="1" applyBorder="1" applyAlignment="1">
      <alignment horizontal="right"/>
    </xf>
    <xf numFmtId="38" fontId="0" fillId="4" borderId="12" xfId="0" applyNumberFormat="1" applyFill="1" applyBorder="1" applyAlignment="1">
      <alignment horizontal="right"/>
    </xf>
    <xf numFmtId="38" fontId="1" fillId="0" borderId="2" xfId="0" applyNumberFormat="1" applyFont="1" applyBorder="1" applyAlignment="1">
      <alignment horizontal="right"/>
    </xf>
    <xf numFmtId="0" fontId="0" fillId="0" borderId="5" xfId="0" applyBorder="1" applyAlignment="1">
      <alignment horizontal="center"/>
    </xf>
    <xf numFmtId="0" fontId="0" fillId="0" borderId="7" xfId="0" applyBorder="1" applyAlignment="1">
      <alignment horizontal="center"/>
    </xf>
    <xf numFmtId="0" fontId="0" fillId="0" borderId="12" xfId="0" applyBorder="1" applyAlignment="1">
      <alignment horizontal="center"/>
    </xf>
    <xf numFmtId="0" fontId="0" fillId="0" borderId="8" xfId="0" applyBorder="1" applyAlignment="1">
      <alignment horizontal="center"/>
    </xf>
    <xf numFmtId="0" fontId="0" fillId="0" borderId="10" xfId="0" applyBorder="1" applyAlignment="1">
      <alignment horizontal="center"/>
    </xf>
    <xf numFmtId="0" fontId="0" fillId="0" borderId="13" xfId="0" applyBorder="1" applyAlignment="1">
      <alignment horizontal="center"/>
    </xf>
    <xf numFmtId="0" fontId="0" fillId="0" borderId="26" xfId="0" applyBorder="1"/>
    <xf numFmtId="165" fontId="0" fillId="0" borderId="0" xfId="0" applyNumberFormat="1"/>
    <xf numFmtId="165" fontId="1" fillId="0" borderId="0" xfId="0" applyNumberFormat="1" applyFont="1" applyAlignment="1">
      <alignment horizontal="center" wrapText="1"/>
    </xf>
    <xf numFmtId="165" fontId="1" fillId="0" borderId="5" xfId="0" applyNumberFormat="1" applyFont="1" applyBorder="1" applyAlignment="1">
      <alignment horizontal="center"/>
    </xf>
    <xf numFmtId="165" fontId="0" fillId="0" borderId="2" xfId="0" applyNumberFormat="1" applyBorder="1" applyAlignment="1">
      <alignment horizontal="center"/>
    </xf>
    <xf numFmtId="165" fontId="1" fillId="0" borderId="2" xfId="0" applyNumberFormat="1" applyFont="1" applyBorder="1" applyAlignment="1">
      <alignment horizontal="center"/>
    </xf>
    <xf numFmtId="165" fontId="0" fillId="0" borderId="2" xfId="0" applyNumberFormat="1" applyBorder="1"/>
    <xf numFmtId="0" fontId="1" fillId="0" borderId="1" xfId="0" applyFont="1" applyBorder="1" applyAlignment="1">
      <alignment horizontal="center"/>
    </xf>
    <xf numFmtId="38" fontId="0" fillId="0" borderId="0" xfId="0" applyNumberFormat="1" applyAlignment="1">
      <alignment horizontal="center"/>
    </xf>
    <xf numFmtId="0" fontId="0" fillId="0" borderId="0" xfId="0" applyAlignment="1">
      <alignment horizontal="left"/>
    </xf>
    <xf numFmtId="38" fontId="0" fillId="13" borderId="2" xfId="0" applyNumberFormat="1" applyFill="1" applyBorder="1" applyAlignment="1">
      <alignment horizontal="right"/>
    </xf>
    <xf numFmtId="16" fontId="1" fillId="0" borderId="0" xfId="0" applyNumberFormat="1" applyFont="1" applyAlignment="1">
      <alignment horizontal="center" wrapText="1"/>
    </xf>
    <xf numFmtId="0" fontId="1" fillId="0" borderId="3" xfId="0" applyFont="1" applyBorder="1"/>
    <xf numFmtId="20" fontId="0" fillId="0" borderId="6" xfId="0" applyNumberFormat="1" applyBorder="1" applyAlignment="1">
      <alignment horizontal="center"/>
    </xf>
    <xf numFmtId="0" fontId="0" fillId="9" borderId="7" xfId="0" applyFill="1" applyBorder="1" applyAlignment="1">
      <alignment horizontal="center"/>
    </xf>
    <xf numFmtId="165" fontId="0" fillId="0" borderId="7" xfId="0" applyNumberFormat="1" applyBorder="1" applyAlignment="1">
      <alignment horizontal="center"/>
    </xf>
    <xf numFmtId="38" fontId="0" fillId="14" borderId="7" xfId="0" applyNumberFormat="1" applyFill="1" applyBorder="1" applyAlignment="1">
      <alignment horizontal="right"/>
    </xf>
    <xf numFmtId="20" fontId="0" fillId="0" borderId="9" xfId="0" applyNumberFormat="1" applyBorder="1" applyAlignment="1">
      <alignment horizontal="center"/>
    </xf>
    <xf numFmtId="0" fontId="0" fillId="2" borderId="2" xfId="0" applyFill="1" applyBorder="1" applyAlignment="1">
      <alignment horizontal="center"/>
    </xf>
    <xf numFmtId="38" fontId="0" fillId="14" borderId="2" xfId="0" applyNumberFormat="1" applyFill="1" applyBorder="1" applyAlignment="1">
      <alignment horizontal="right"/>
    </xf>
    <xf numFmtId="0" fontId="0" fillId="5" borderId="2" xfId="0" applyFill="1" applyBorder="1" applyAlignment="1">
      <alignment horizontal="center"/>
    </xf>
    <xf numFmtId="0" fontId="0" fillId="8" borderId="2" xfId="0" applyFill="1" applyBorder="1" applyAlignment="1">
      <alignment horizontal="center"/>
    </xf>
    <xf numFmtId="0" fontId="0" fillId="7" borderId="2" xfId="0" applyFill="1" applyBorder="1" applyAlignment="1">
      <alignment horizontal="center"/>
    </xf>
    <xf numFmtId="0" fontId="0" fillId="6" borderId="2" xfId="0" applyFill="1" applyBorder="1" applyAlignment="1">
      <alignment horizontal="center"/>
    </xf>
    <xf numFmtId="0" fontId="0" fillId="11" borderId="2" xfId="0" applyFill="1" applyBorder="1" applyAlignment="1">
      <alignment horizontal="center"/>
    </xf>
    <xf numFmtId="20" fontId="0" fillId="0" borderId="11" xfId="0" applyNumberFormat="1" applyBorder="1" applyAlignment="1">
      <alignment horizontal="center"/>
    </xf>
    <xf numFmtId="165" fontId="0" fillId="0" borderId="12" xfId="0" applyNumberFormat="1" applyBorder="1" applyAlignment="1">
      <alignment horizontal="center"/>
    </xf>
    <xf numFmtId="0" fontId="0" fillId="0" borderId="28" xfId="0" applyBorder="1" applyAlignment="1">
      <alignment horizontal="center"/>
    </xf>
    <xf numFmtId="38" fontId="0" fillId="14" borderId="12" xfId="0" applyNumberFormat="1" applyFill="1" applyBorder="1" applyAlignment="1">
      <alignment horizontal="right"/>
    </xf>
    <xf numFmtId="0" fontId="1" fillId="0" borderId="5" xfId="0" applyFont="1" applyBorder="1" applyAlignment="1">
      <alignment horizontal="center"/>
    </xf>
    <xf numFmtId="0" fontId="1" fillId="0" borderId="21" xfId="0" applyFont="1" applyBorder="1" applyAlignment="1">
      <alignment horizontal="right"/>
    </xf>
    <xf numFmtId="38" fontId="1" fillId="14" borderId="5" xfId="0" applyNumberFormat="1" applyFont="1" applyFill="1" applyBorder="1"/>
    <xf numFmtId="164" fontId="1" fillId="14" borderId="5" xfId="0" applyNumberFormat="1" applyFont="1" applyFill="1" applyBorder="1"/>
    <xf numFmtId="38" fontId="1" fillId="14" borderId="22" xfId="0" applyNumberFormat="1" applyFont="1" applyFill="1" applyBorder="1"/>
    <xf numFmtId="38" fontId="0" fillId="0" borderId="2" xfId="0" applyNumberFormat="1" applyBorder="1" applyAlignment="1">
      <alignment horizontal="center"/>
    </xf>
    <xf numFmtId="38" fontId="1" fillId="0" borderId="4" xfId="0" applyNumberFormat="1" applyFont="1" applyBorder="1" applyAlignment="1">
      <alignment horizontal="right"/>
    </xf>
    <xf numFmtId="0" fontId="1" fillId="0" borderId="3" xfId="0" applyFont="1" applyBorder="1" applyAlignment="1">
      <alignment horizontal="right"/>
    </xf>
    <xf numFmtId="38" fontId="1" fillId="14" borderId="2" xfId="0" applyNumberFormat="1" applyFont="1" applyFill="1" applyBorder="1" applyAlignment="1">
      <alignment horizontal="right"/>
    </xf>
    <xf numFmtId="9" fontId="1" fillId="14" borderId="5" xfId="0" applyNumberFormat="1" applyFont="1" applyFill="1" applyBorder="1" applyAlignment="1">
      <alignment horizontal="center"/>
    </xf>
    <xf numFmtId="164" fontId="1" fillId="14" borderId="2" xfId="0" applyNumberFormat="1" applyFont="1" applyFill="1" applyBorder="1" applyAlignment="1">
      <alignment horizontal="right"/>
    </xf>
    <xf numFmtId="38" fontId="1" fillId="14" borderId="4" xfId="0" applyNumberFormat="1" applyFont="1" applyFill="1" applyBorder="1" applyAlignment="1">
      <alignment horizontal="right"/>
    </xf>
    <xf numFmtId="0" fontId="0" fillId="0" borderId="5" xfId="0" applyBorder="1"/>
    <xf numFmtId="20" fontId="0" fillId="0" borderId="29" xfId="0" applyNumberFormat="1" applyBorder="1" applyAlignment="1">
      <alignment horizontal="center"/>
    </xf>
    <xf numFmtId="165" fontId="0" fillId="0" borderId="5" xfId="0" applyNumberFormat="1" applyBorder="1" applyAlignment="1">
      <alignment horizontal="center"/>
    </xf>
    <xf numFmtId="0" fontId="0" fillId="0" borderId="21" xfId="0" applyBorder="1" applyAlignment="1">
      <alignment horizontal="center"/>
    </xf>
    <xf numFmtId="38" fontId="0" fillId="0" borderId="29" xfId="0" applyNumberFormat="1" applyBorder="1" applyAlignment="1">
      <alignment horizontal="right"/>
    </xf>
    <xf numFmtId="38" fontId="0" fillId="0" borderId="5" xfId="0" applyNumberFormat="1" applyBorder="1" applyAlignment="1">
      <alignment horizontal="right"/>
    </xf>
    <xf numFmtId="38" fontId="0" fillId="13" borderId="7" xfId="0" applyNumberFormat="1" applyFill="1" applyBorder="1" applyAlignment="1">
      <alignment horizontal="right"/>
    </xf>
    <xf numFmtId="38" fontId="0" fillId="13" borderId="12" xfId="0" applyNumberFormat="1" applyFill="1" applyBorder="1" applyAlignment="1">
      <alignment horizontal="right"/>
    </xf>
    <xf numFmtId="2" fontId="0" fillId="14" borderId="23" xfId="0" applyNumberFormat="1" applyFill="1" applyBorder="1" applyAlignment="1">
      <alignment horizontal="center"/>
    </xf>
    <xf numFmtId="2" fontId="0" fillId="14" borderId="24" xfId="0" applyNumberFormat="1" applyFill="1" applyBorder="1" applyAlignment="1">
      <alignment horizontal="center"/>
    </xf>
    <xf numFmtId="2" fontId="0" fillId="14" borderId="25" xfId="0" applyNumberFormat="1" applyFill="1" applyBorder="1" applyAlignment="1">
      <alignment horizontal="center"/>
    </xf>
    <xf numFmtId="0" fontId="1" fillId="16" borderId="0" xfId="0" applyFont="1" applyFill="1" applyAlignment="1">
      <alignment horizontal="center"/>
    </xf>
    <xf numFmtId="0" fontId="0" fillId="17" borderId="2" xfId="0" applyFill="1" applyBorder="1" applyAlignment="1">
      <alignment horizontal="center"/>
    </xf>
    <xf numFmtId="0" fontId="1" fillId="3" borderId="0" xfId="0" applyFont="1" applyFill="1" applyAlignment="1">
      <alignment horizontal="center"/>
    </xf>
    <xf numFmtId="0" fontId="0" fillId="3" borderId="2" xfId="0" applyFill="1" applyBorder="1" applyAlignment="1">
      <alignment horizontal="center"/>
    </xf>
    <xf numFmtId="38" fontId="0" fillId="0" borderId="0" xfId="0" applyNumberFormat="1" applyAlignment="1">
      <alignment horizontal="right"/>
    </xf>
    <xf numFmtId="166" fontId="1" fillId="0" borderId="0" xfId="0" applyNumberFormat="1" applyFont="1" applyAlignment="1">
      <alignment horizontal="center"/>
    </xf>
    <xf numFmtId="9" fontId="0" fillId="14" borderId="27" xfId="0" applyNumberFormat="1" applyFill="1" applyBorder="1" applyAlignment="1">
      <alignment horizontal="center"/>
    </xf>
    <xf numFmtId="9" fontId="0" fillId="14" borderId="3" xfId="0" applyNumberFormat="1" applyFill="1" applyBorder="1" applyAlignment="1">
      <alignment horizontal="center"/>
    </xf>
    <xf numFmtId="9" fontId="0" fillId="14" borderId="28" xfId="0" applyNumberFormat="1" applyFill="1" applyBorder="1" applyAlignment="1">
      <alignment horizontal="center"/>
    </xf>
    <xf numFmtId="38" fontId="1" fillId="0" borderId="3" xfId="0" applyNumberFormat="1" applyFont="1" applyBorder="1" applyAlignment="1">
      <alignment horizontal="right"/>
    </xf>
    <xf numFmtId="164" fontId="0" fillId="14" borderId="14" xfId="0" applyNumberFormat="1" applyFill="1" applyBorder="1" applyAlignment="1">
      <alignment horizontal="right"/>
    </xf>
    <xf numFmtId="164" fontId="0" fillId="14" borderId="15" xfId="0" applyNumberFormat="1" applyFill="1" applyBorder="1" applyAlignment="1">
      <alignment horizontal="right"/>
    </xf>
    <xf numFmtId="164" fontId="0" fillId="14" borderId="16" xfId="0" applyNumberFormat="1" applyFill="1" applyBorder="1" applyAlignment="1">
      <alignment horizontal="right"/>
    </xf>
    <xf numFmtId="0" fontId="0" fillId="0" borderId="0" xfId="0" applyAlignment="1">
      <alignment horizontal="center" wrapText="1"/>
    </xf>
    <xf numFmtId="167" fontId="1" fillId="0" borderId="0" xfId="0" applyNumberFormat="1" applyFont="1"/>
    <xf numFmtId="38" fontId="0" fillId="14" borderId="5" xfId="0" applyNumberFormat="1" applyFill="1" applyBorder="1" applyAlignment="1">
      <alignment horizontal="right"/>
    </xf>
    <xf numFmtId="9" fontId="0" fillId="14" borderId="21" xfId="0" applyNumberFormat="1" applyFill="1" applyBorder="1" applyAlignment="1">
      <alignment horizontal="center"/>
    </xf>
    <xf numFmtId="2" fontId="0" fillId="14" borderId="30" xfId="0" applyNumberFormat="1" applyFill="1" applyBorder="1" applyAlignment="1">
      <alignment horizontal="center"/>
    </xf>
    <xf numFmtId="164" fontId="0" fillId="14" borderId="31" xfId="0" applyNumberFormat="1" applyFill="1" applyBorder="1" applyAlignment="1">
      <alignment horizontal="right"/>
    </xf>
    <xf numFmtId="0" fontId="0" fillId="12" borderId="5" xfId="0" applyFill="1" applyBorder="1" applyAlignment="1">
      <alignment horizontal="center"/>
    </xf>
    <xf numFmtId="0" fontId="0" fillId="0" borderId="32" xfId="0" applyBorder="1" applyAlignment="1">
      <alignment horizontal="center"/>
    </xf>
    <xf numFmtId="0" fontId="1" fillId="0" borderId="21" xfId="0" applyFont="1" applyBorder="1"/>
    <xf numFmtId="0" fontId="1" fillId="0" borderId="17" xfId="0" applyFont="1" applyBorder="1"/>
    <xf numFmtId="0" fontId="1" fillId="0" borderId="18" xfId="0" applyFont="1" applyBorder="1"/>
    <xf numFmtId="0" fontId="1" fillId="0" borderId="19" xfId="0" applyFont="1" applyBorder="1"/>
    <xf numFmtId="0" fontId="0" fillId="15" borderId="2" xfId="0" applyFill="1" applyBorder="1" applyAlignment="1">
      <alignment horizontal="center"/>
    </xf>
    <xf numFmtId="0" fontId="5" fillId="18" borderId="33" xfId="0" applyFont="1" applyFill="1" applyBorder="1" applyAlignment="1">
      <alignment horizontal="center"/>
    </xf>
    <xf numFmtId="38" fontId="0" fillId="19" borderId="9" xfId="0" applyNumberFormat="1" applyFill="1" applyBorder="1" applyAlignment="1">
      <alignment horizontal="right"/>
    </xf>
    <xf numFmtId="0" fontId="4" fillId="10" borderId="2" xfId="0" applyFont="1" applyFill="1" applyBorder="1" applyAlignment="1">
      <alignment horizontal="center"/>
    </xf>
    <xf numFmtId="38" fontId="5" fillId="0" borderId="2" xfId="0" applyNumberFormat="1" applyFont="1" applyBorder="1" applyAlignment="1">
      <alignment horizontal="right"/>
    </xf>
    <xf numFmtId="38" fontId="1" fillId="0" borderId="2" xfId="0" applyNumberFormat="1" applyFont="1" applyBorder="1" applyAlignment="1">
      <alignment horizontal="left"/>
    </xf>
    <xf numFmtId="38" fontId="0" fillId="19" borderId="2" xfId="0" applyNumberFormat="1" applyFill="1" applyBorder="1" applyAlignment="1">
      <alignment horizontal="right"/>
    </xf>
    <xf numFmtId="16" fontId="0" fillId="0" borderId="0" xfId="0" applyNumberFormat="1" applyAlignment="1">
      <alignment horizontal="center"/>
    </xf>
    <xf numFmtId="38" fontId="1" fillId="0" borderId="0" xfId="0" applyNumberFormat="1" applyFont="1"/>
    <xf numFmtId="38" fontId="1" fillId="0" borderId="0" xfId="0" applyNumberFormat="1" applyFont="1" applyAlignment="1">
      <alignment horizontal="right"/>
    </xf>
    <xf numFmtId="38" fontId="0" fillId="0" borderId="23" xfId="0" applyNumberFormat="1" applyBorder="1" applyAlignment="1">
      <alignment horizontal="center"/>
    </xf>
    <xf numFmtId="38" fontId="0" fillId="0" borderId="24" xfId="0" applyNumberFormat="1" applyBorder="1" applyAlignment="1">
      <alignment horizontal="center"/>
    </xf>
    <xf numFmtId="38" fontId="0" fillId="0" borderId="25" xfId="0" applyNumberFormat="1" applyBorder="1" applyAlignment="1">
      <alignment horizontal="center"/>
    </xf>
    <xf numFmtId="164" fontId="0" fillId="0" borderId="0" xfId="0" applyNumberFormat="1" applyAlignment="1">
      <alignment horizontal="center"/>
    </xf>
    <xf numFmtId="38" fontId="0" fillId="19" borderId="12" xfId="0" applyNumberFormat="1" applyFill="1" applyBorder="1" applyAlignment="1">
      <alignment horizontal="right"/>
    </xf>
    <xf numFmtId="38" fontId="0" fillId="19" borderId="7" xfId="0" applyNumberFormat="1" applyFill="1" applyBorder="1" applyAlignment="1">
      <alignment horizontal="right"/>
    </xf>
    <xf numFmtId="0" fontId="0" fillId="0" borderId="1" xfId="0" applyBorder="1"/>
    <xf numFmtId="38" fontId="0" fillId="0" borderId="8" xfId="0" applyNumberFormat="1" applyBorder="1" applyAlignment="1">
      <alignment horizontal="right"/>
    </xf>
    <xf numFmtId="38" fontId="0" fillId="0" borderId="10" xfId="0" applyNumberFormat="1" applyBorder="1" applyAlignment="1">
      <alignment horizontal="right"/>
    </xf>
    <xf numFmtId="38" fontId="0" fillId="0" borderId="13" xfId="0" applyNumberFormat="1" applyBorder="1" applyAlignment="1">
      <alignment horizontal="right"/>
    </xf>
    <xf numFmtId="0" fontId="1" fillId="0" borderId="0" xfId="0" applyFont="1" applyAlignment="1">
      <alignment horizontal="center" wrapText="1"/>
    </xf>
    <xf numFmtId="0" fontId="1" fillId="0" borderId="33" xfId="0" applyFont="1" applyBorder="1" applyAlignment="1">
      <alignment horizontal="center" wrapText="1"/>
    </xf>
    <xf numFmtId="0" fontId="0" fillId="0" borderId="34" xfId="0" applyBorder="1" applyAlignment="1">
      <alignment horizontal="center" wrapText="1"/>
    </xf>
    <xf numFmtId="0" fontId="0" fillId="0" borderId="35" xfId="0" applyBorder="1" applyAlignment="1">
      <alignment horizontal="center" wrapText="1"/>
    </xf>
    <xf numFmtId="0" fontId="0" fillId="0" borderId="5" xfId="0" applyBorder="1" applyAlignment="1">
      <alignment horizontal="center" wrapText="1"/>
    </xf>
    <xf numFmtId="0" fontId="0" fillId="20" borderId="3" xfId="0" applyFill="1" applyBorder="1" applyAlignment="1">
      <alignment horizontal="center"/>
    </xf>
    <xf numFmtId="0" fontId="0" fillId="20" borderId="20" xfId="0" applyFill="1" applyBorder="1" applyAlignment="1">
      <alignment horizontal="center"/>
    </xf>
    <xf numFmtId="0" fontId="0" fillId="20" borderId="4" xfId="0" applyFill="1" applyBorder="1" applyAlignment="1">
      <alignment horizontal="center"/>
    </xf>
    <xf numFmtId="0" fontId="0" fillId="14" borderId="2" xfId="0" applyFill="1" applyBorder="1" applyAlignment="1">
      <alignment horizontal="center" wrapText="1"/>
    </xf>
    <xf numFmtId="0" fontId="0" fillId="0" borderId="0" xfId="0" applyAlignment="1">
      <alignment horizontal="center" wrapText="1"/>
    </xf>
    <xf numFmtId="0" fontId="5" fillId="18" borderId="2" xfId="0" applyFont="1" applyFill="1" applyBorder="1" applyAlignment="1">
      <alignment horizontal="center"/>
    </xf>
    <xf numFmtId="0" fontId="0" fillId="0" borderId="27" xfId="0" applyBorder="1" applyAlignment="1">
      <alignment horizontal="center"/>
    </xf>
    <xf numFmtId="2" fontId="0" fillId="14" borderId="17" xfId="0" applyNumberFormat="1" applyFill="1" applyBorder="1" applyAlignment="1">
      <alignment horizontal="center"/>
    </xf>
    <xf numFmtId="2" fontId="0" fillId="14" borderId="18" xfId="0" applyNumberFormat="1" applyFill="1" applyBorder="1" applyAlignment="1">
      <alignment horizontal="center"/>
    </xf>
    <xf numFmtId="2" fontId="0" fillId="14" borderId="19" xfId="0" applyNumberFormat="1" applyFill="1" applyBorder="1" applyAlignment="1">
      <alignment horizontal="center"/>
    </xf>
    <xf numFmtId="164" fontId="0" fillId="14" borderId="17" xfId="0" applyNumberFormat="1" applyFill="1" applyBorder="1" applyAlignment="1">
      <alignment horizontal="right"/>
    </xf>
    <xf numFmtId="164" fontId="0" fillId="14" borderId="18" xfId="0" applyNumberFormat="1" applyFill="1" applyBorder="1" applyAlignment="1">
      <alignment horizontal="right"/>
    </xf>
    <xf numFmtId="164" fontId="0" fillId="14" borderId="19" xfId="0" applyNumberFormat="1" applyFill="1" applyBorder="1" applyAlignment="1">
      <alignment horizontal="right"/>
    </xf>
    <xf numFmtId="20" fontId="0" fillId="0" borderId="36" xfId="0" applyNumberFormat="1" applyBorder="1" applyAlignment="1">
      <alignment horizontal="center"/>
    </xf>
    <xf numFmtId="20" fontId="0" fillId="0" borderId="4" xfId="0" applyNumberFormat="1" applyBorder="1" applyAlignment="1">
      <alignment horizontal="center"/>
    </xf>
    <xf numFmtId="20" fontId="0" fillId="0" borderId="37" xfId="0" applyNumberFormat="1" applyBorder="1" applyAlignment="1">
      <alignment horizontal="center"/>
    </xf>
    <xf numFmtId="0" fontId="1" fillId="0" borderId="5" xfId="0" applyFont="1" applyBorder="1"/>
    <xf numFmtId="0" fontId="1" fillId="0" borderId="23" xfId="0" applyFont="1" applyBorder="1"/>
    <xf numFmtId="0" fontId="1" fillId="0" borderId="24" xfId="0" applyFont="1" applyBorder="1"/>
    <xf numFmtId="0" fontId="1" fillId="0" borderId="25" xfId="0" applyFont="1" applyBorder="1"/>
  </cellXfs>
  <cellStyles count="1">
    <cellStyle name="Normal" xfId="0" builtinId="0"/>
  </cellStyles>
  <dxfs count="0"/>
  <tableStyles count="0" defaultTableStyle="TableStyleMedium2" defaultPivotStyle="PivotStyleLight16"/>
  <colors>
    <mruColors>
      <color rgb="FF99FF99"/>
      <color rgb="FFFF99FF"/>
      <color rgb="FFFFCCFF"/>
      <color rgb="FF00FF00"/>
      <color rgb="FFFF9999"/>
      <color rgb="FF009900"/>
      <color rgb="FFFF6600"/>
      <color rgb="FF99FFCC"/>
      <color rgb="FFFF3300"/>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F4F462-AC8E-4E45-B7B7-BBEC5CCFBD08}">
  <dimension ref="A1:BL63"/>
  <sheetViews>
    <sheetView tabSelected="1" workbookViewId="0">
      <pane xSplit="5" ySplit="4" topLeftCell="I5" activePane="bottomRight" state="frozen"/>
      <selection pane="topRight" activeCell="F1" sqref="F1"/>
      <selection pane="bottomLeft" activeCell="A5" sqref="A5"/>
      <selection pane="bottomRight" activeCell="F5" sqref="F5"/>
    </sheetView>
  </sheetViews>
  <sheetFormatPr defaultRowHeight="14.4" x14ac:dyDescent="0.3"/>
  <cols>
    <col min="1" max="1" width="5.44140625" style="1" customWidth="1"/>
    <col min="2" max="2" width="11" style="1" customWidth="1"/>
    <col min="3" max="3" width="9.77734375" style="1" customWidth="1"/>
    <col min="4" max="4" width="9.109375" customWidth="1"/>
    <col min="5" max="5" width="7.33203125" customWidth="1"/>
    <col min="6" max="6" width="17.6640625" style="29" customWidth="1"/>
    <col min="7" max="7" width="16.88671875" style="29" customWidth="1"/>
    <col min="8" max="8" width="11.6640625" style="29" customWidth="1"/>
    <col min="9" max="9" width="34" customWidth="1"/>
    <col min="10" max="11" width="5.88671875" customWidth="1"/>
    <col min="12" max="12" width="7.6640625" customWidth="1"/>
    <col min="13" max="13" width="14.21875" customWidth="1"/>
    <col min="14" max="17" width="10.6640625" customWidth="1"/>
    <col min="18" max="18" width="11.109375" customWidth="1"/>
    <col min="19" max="49" width="9.6640625" style="5" customWidth="1"/>
    <col min="50" max="54" width="9.6640625" customWidth="1"/>
    <col min="55" max="57" width="9.6640625" style="28" customWidth="1"/>
    <col min="58" max="64" width="9.6640625" customWidth="1"/>
  </cols>
  <sheetData>
    <row r="1" spans="1:64" x14ac:dyDescent="0.3">
      <c r="A1" s="1" t="s">
        <v>49</v>
      </c>
      <c r="BC1"/>
      <c r="BD1"/>
      <c r="BE1"/>
    </row>
    <row r="2" spans="1:64" ht="14.4" customHeight="1" x14ac:dyDescent="0.3">
      <c r="A2" s="1" t="s">
        <v>50</v>
      </c>
      <c r="C2" s="94"/>
      <c r="O2" s="133" t="s">
        <v>134</v>
      </c>
      <c r="P2" s="133"/>
      <c r="Q2" s="93"/>
      <c r="AW2"/>
      <c r="BB2" s="5"/>
      <c r="BC2" s="5"/>
      <c r="BD2"/>
      <c r="BE2" s="5"/>
      <c r="BF2" s="5"/>
      <c r="BI2" s="5"/>
      <c r="BJ2" s="5"/>
      <c r="BK2" s="5"/>
    </row>
    <row r="3" spans="1:64" x14ac:dyDescent="0.3">
      <c r="A3" s="1" t="s">
        <v>52</v>
      </c>
      <c r="O3" s="133"/>
      <c r="P3" s="133"/>
      <c r="Q3" s="93"/>
      <c r="S3" s="17"/>
      <c r="T3" s="37" t="s">
        <v>53</v>
      </c>
      <c r="AD3" s="38"/>
      <c r="AE3" s="37" t="s">
        <v>130</v>
      </c>
      <c r="AL3" s="83"/>
      <c r="AM3" s="37" t="s">
        <v>131</v>
      </c>
      <c r="AW3" s="112"/>
      <c r="AX3" s="112"/>
      <c r="AY3" s="112"/>
      <c r="AZ3" s="2"/>
      <c r="BA3" s="2"/>
      <c r="BB3" s="2"/>
      <c r="BC3" s="2"/>
      <c r="BD3" s="2"/>
      <c r="BE3" s="2"/>
      <c r="BF3" s="2"/>
      <c r="BG3" s="2"/>
      <c r="BH3" s="2"/>
      <c r="BI3" s="2"/>
      <c r="BJ3" s="2"/>
      <c r="BK3" s="2"/>
    </row>
    <row r="4" spans="1:64" s="35" customFormat="1" ht="31.95" customHeight="1" thickBot="1" x14ac:dyDescent="0.35">
      <c r="A4" s="9" t="s">
        <v>55</v>
      </c>
      <c r="B4" s="11" t="s">
        <v>56</v>
      </c>
      <c r="C4" s="11" t="s">
        <v>57</v>
      </c>
      <c r="D4" s="11" t="s">
        <v>58</v>
      </c>
      <c r="E4" s="9" t="s">
        <v>43</v>
      </c>
      <c r="F4" s="30" t="s">
        <v>59</v>
      </c>
      <c r="G4" s="30" t="s">
        <v>47</v>
      </c>
      <c r="H4" s="30" t="s">
        <v>48</v>
      </c>
      <c r="I4" s="11" t="s">
        <v>86</v>
      </c>
      <c r="J4" s="11" t="s">
        <v>41</v>
      </c>
      <c r="K4" s="11" t="s">
        <v>42</v>
      </c>
      <c r="L4" s="11" t="s">
        <v>21</v>
      </c>
      <c r="M4" s="11" t="s">
        <v>22</v>
      </c>
      <c r="N4" s="11" t="s">
        <v>60</v>
      </c>
      <c r="O4" s="11" t="s">
        <v>82</v>
      </c>
      <c r="P4" s="11" t="s">
        <v>40</v>
      </c>
      <c r="Q4" s="11" t="s">
        <v>67</v>
      </c>
      <c r="R4" s="11" t="s">
        <v>61</v>
      </c>
      <c r="S4" s="9" t="s">
        <v>133</v>
      </c>
      <c r="T4" s="9" t="s">
        <v>0</v>
      </c>
      <c r="U4" s="9" t="s">
        <v>6</v>
      </c>
      <c r="V4" s="9" t="s">
        <v>1</v>
      </c>
      <c r="W4" s="9" t="s">
        <v>7</v>
      </c>
      <c r="X4" s="9" t="s">
        <v>2</v>
      </c>
      <c r="Y4" s="9" t="s">
        <v>8</v>
      </c>
      <c r="Z4" s="9" t="s">
        <v>3</v>
      </c>
      <c r="AA4" s="9" t="s">
        <v>9</v>
      </c>
      <c r="AB4" s="80" t="s">
        <v>4</v>
      </c>
      <c r="AC4" s="9" t="s">
        <v>10</v>
      </c>
      <c r="AD4" s="9" t="s">
        <v>5</v>
      </c>
      <c r="AE4" s="9" t="s">
        <v>39</v>
      </c>
      <c r="AF4" s="9" t="s">
        <v>24</v>
      </c>
      <c r="AG4" s="9" t="s">
        <v>45</v>
      </c>
      <c r="AH4" s="9" t="s">
        <v>25</v>
      </c>
      <c r="AI4" s="9" t="s">
        <v>26</v>
      </c>
      <c r="AJ4" s="9" t="s">
        <v>27</v>
      </c>
      <c r="AK4" s="9" t="s">
        <v>28</v>
      </c>
      <c r="AL4" s="9" t="s">
        <v>29</v>
      </c>
      <c r="AM4" s="9" t="s">
        <v>30</v>
      </c>
      <c r="AN4" s="9" t="s">
        <v>31</v>
      </c>
      <c r="AO4" s="9" t="s">
        <v>32</v>
      </c>
      <c r="AP4" s="9" t="s">
        <v>33</v>
      </c>
      <c r="AQ4" s="9" t="s">
        <v>34</v>
      </c>
      <c r="AR4" s="9" t="s">
        <v>35</v>
      </c>
      <c r="AS4" s="9" t="s">
        <v>36</v>
      </c>
      <c r="AT4" s="9" t="s">
        <v>37</v>
      </c>
      <c r="AU4" s="9" t="s">
        <v>38</v>
      </c>
      <c r="AV4" s="9" t="s">
        <v>68</v>
      </c>
      <c r="AW4" s="9" t="s">
        <v>74</v>
      </c>
      <c r="AX4" s="9" t="s">
        <v>46</v>
      </c>
      <c r="AY4" s="9" t="s">
        <v>75</v>
      </c>
      <c r="AZ4" s="9" t="s">
        <v>76</v>
      </c>
      <c r="BA4" s="9" t="s">
        <v>77</v>
      </c>
      <c r="BB4" s="11" t="s">
        <v>78</v>
      </c>
      <c r="BC4" s="11" t="s">
        <v>79</v>
      </c>
      <c r="BD4" s="39" t="s">
        <v>80</v>
      </c>
      <c r="BE4" s="39" t="s">
        <v>81</v>
      </c>
      <c r="BF4" s="39" t="s">
        <v>111</v>
      </c>
      <c r="BG4" s="39" t="s">
        <v>112</v>
      </c>
      <c r="BH4" s="39" t="s">
        <v>113</v>
      </c>
      <c r="BI4" s="39" t="s">
        <v>62</v>
      </c>
      <c r="BJ4" s="39" t="s">
        <v>11</v>
      </c>
      <c r="BK4" s="39" t="s">
        <v>12</v>
      </c>
      <c r="BL4" s="39" t="s">
        <v>63</v>
      </c>
    </row>
    <row r="5" spans="1:64" x14ac:dyDescent="0.3">
      <c r="A5" s="147">
        <v>1</v>
      </c>
      <c r="B5" s="143"/>
      <c r="C5" s="23"/>
      <c r="D5" s="23"/>
      <c r="E5" s="42" t="s">
        <v>20</v>
      </c>
      <c r="F5" s="43"/>
      <c r="G5" s="43"/>
      <c r="H5" s="43"/>
      <c r="I5" s="23"/>
      <c r="J5" s="23"/>
      <c r="K5" s="23"/>
      <c r="L5" s="23"/>
      <c r="M5" s="136"/>
      <c r="N5" s="13">
        <v>425</v>
      </c>
      <c r="O5" s="44">
        <f t="shared" ref="O5:O16" si="0">IF(N5&gt;0,MAX(S5:BL5)-N5,"")</f>
        <v>-425</v>
      </c>
      <c r="P5" s="86">
        <f>IF(N5&gt;0,1+(O5/N5),"")</f>
        <v>0</v>
      </c>
      <c r="Q5" s="137">
        <f>IF(N5&gt;0,R5/5,"")</f>
        <v>0</v>
      </c>
      <c r="R5" s="140">
        <f t="shared" ref="R5:R20" si="1">IF(N5&gt;0,MAX(S5:BL5)/454,"")</f>
        <v>0</v>
      </c>
      <c r="S5" s="13"/>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22"/>
    </row>
    <row r="6" spans="1:64" x14ac:dyDescent="0.3">
      <c r="A6" s="148">
        <v>2</v>
      </c>
      <c r="B6" s="144"/>
      <c r="C6" s="6"/>
      <c r="D6" s="6"/>
      <c r="E6" s="46" t="s">
        <v>15</v>
      </c>
      <c r="F6" s="32"/>
      <c r="G6" s="32"/>
      <c r="H6" s="32"/>
      <c r="I6" s="8"/>
      <c r="J6" s="8"/>
      <c r="K6" s="8"/>
      <c r="L6" s="6"/>
      <c r="M6" s="10"/>
      <c r="N6" s="16">
        <v>390</v>
      </c>
      <c r="O6" s="47">
        <f t="shared" si="0"/>
        <v>-390</v>
      </c>
      <c r="P6" s="87">
        <f>IF(N6&gt;0,1+(O6/N6),"")</f>
        <v>0</v>
      </c>
      <c r="Q6" s="138">
        <f t="shared" ref="Q6:Q20" si="2">IF(N6&gt;0,R6/5,"")</f>
        <v>0</v>
      </c>
      <c r="R6" s="141">
        <f t="shared" si="1"/>
        <v>0</v>
      </c>
      <c r="S6" s="16"/>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23"/>
    </row>
    <row r="7" spans="1:64" x14ac:dyDescent="0.3">
      <c r="A7" s="148">
        <v>3</v>
      </c>
      <c r="B7" s="144"/>
      <c r="C7" s="6"/>
      <c r="D7" s="6"/>
      <c r="E7" s="48" t="s">
        <v>16</v>
      </c>
      <c r="F7" s="32"/>
      <c r="G7" s="32"/>
      <c r="H7" s="32"/>
      <c r="I7" s="6"/>
      <c r="J7" s="6"/>
      <c r="K7" s="6"/>
      <c r="L7" s="6"/>
      <c r="M7" s="10"/>
      <c r="N7" s="16">
        <v>410</v>
      </c>
      <c r="O7" s="47">
        <f t="shared" si="0"/>
        <v>-410</v>
      </c>
      <c r="P7" s="87">
        <f t="shared" ref="P7:P20" si="3">IF(N7&gt;0,1+(O7/N7),"")</f>
        <v>0</v>
      </c>
      <c r="Q7" s="138">
        <f t="shared" si="2"/>
        <v>0</v>
      </c>
      <c r="R7" s="141">
        <f t="shared" si="1"/>
        <v>0</v>
      </c>
      <c r="S7" s="16"/>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c r="BJ7" s="15"/>
      <c r="BK7" s="15"/>
      <c r="BL7" s="123"/>
    </row>
    <row r="8" spans="1:64" x14ac:dyDescent="0.3">
      <c r="A8" s="148">
        <v>4</v>
      </c>
      <c r="B8" s="144"/>
      <c r="C8" s="6"/>
      <c r="D8" s="6"/>
      <c r="E8" s="49" t="s">
        <v>18</v>
      </c>
      <c r="F8" s="32"/>
      <c r="G8" s="32"/>
      <c r="H8" s="32"/>
      <c r="I8" s="6"/>
      <c r="J8" s="6"/>
      <c r="K8" s="6"/>
      <c r="L8" s="6"/>
      <c r="M8" s="10"/>
      <c r="N8" s="16">
        <v>455</v>
      </c>
      <c r="O8" s="47">
        <f t="shared" si="0"/>
        <v>-455</v>
      </c>
      <c r="P8" s="87">
        <f t="shared" si="3"/>
        <v>0</v>
      </c>
      <c r="Q8" s="138">
        <f t="shared" si="2"/>
        <v>0</v>
      </c>
      <c r="R8" s="141">
        <f t="shared" si="1"/>
        <v>0</v>
      </c>
      <c r="S8" s="16"/>
      <c r="T8" s="15"/>
      <c r="U8" s="15"/>
      <c r="V8" s="15"/>
      <c r="W8" s="15"/>
      <c r="X8" s="15"/>
      <c r="Y8" s="109"/>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c r="BJ8" s="15"/>
      <c r="BK8" s="15"/>
      <c r="BL8" s="123"/>
    </row>
    <row r="9" spans="1:64" x14ac:dyDescent="0.3">
      <c r="A9" s="148">
        <v>5</v>
      </c>
      <c r="B9" s="144"/>
      <c r="C9" s="6"/>
      <c r="D9" s="6"/>
      <c r="E9" s="50" t="s">
        <v>44</v>
      </c>
      <c r="F9" s="32"/>
      <c r="G9" s="32"/>
      <c r="H9" s="32"/>
      <c r="I9" s="6"/>
      <c r="J9" s="6"/>
      <c r="K9" s="6"/>
      <c r="L9" s="6"/>
      <c r="M9" s="10"/>
      <c r="N9" s="16">
        <v>410</v>
      </c>
      <c r="O9" s="47">
        <f t="shared" si="0"/>
        <v>-410</v>
      </c>
      <c r="P9" s="87">
        <f t="shared" si="3"/>
        <v>0</v>
      </c>
      <c r="Q9" s="138">
        <f t="shared" si="2"/>
        <v>0</v>
      </c>
      <c r="R9" s="141">
        <f t="shared" si="1"/>
        <v>0</v>
      </c>
      <c r="S9" s="16"/>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23"/>
    </row>
    <row r="10" spans="1:64" x14ac:dyDescent="0.3">
      <c r="A10" s="148">
        <v>6</v>
      </c>
      <c r="B10" s="144"/>
      <c r="C10" s="6"/>
      <c r="D10" s="6"/>
      <c r="E10" s="108" t="s">
        <v>23</v>
      </c>
      <c r="F10" s="32"/>
      <c r="G10" s="32"/>
      <c r="H10" s="32"/>
      <c r="I10" s="6"/>
      <c r="J10" s="6"/>
      <c r="K10" s="6"/>
      <c r="L10" s="6"/>
      <c r="M10" s="10"/>
      <c r="N10" s="16">
        <v>495</v>
      </c>
      <c r="O10" s="47">
        <f t="shared" si="0"/>
        <v>-495</v>
      </c>
      <c r="P10" s="87">
        <f t="shared" si="3"/>
        <v>0</v>
      </c>
      <c r="Q10" s="138">
        <f t="shared" si="2"/>
        <v>0</v>
      </c>
      <c r="R10" s="141">
        <f t="shared" si="1"/>
        <v>0</v>
      </c>
      <c r="S10" s="16"/>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23"/>
    </row>
    <row r="11" spans="1:64" x14ac:dyDescent="0.3">
      <c r="A11" s="148">
        <v>7</v>
      </c>
      <c r="B11" s="144"/>
      <c r="C11" s="6"/>
      <c r="D11" s="6"/>
      <c r="E11" s="51" t="s">
        <v>19</v>
      </c>
      <c r="F11" s="32"/>
      <c r="G11" s="32"/>
      <c r="H11" s="32"/>
      <c r="I11" s="6"/>
      <c r="J11" s="6"/>
      <c r="K11" s="6"/>
      <c r="L11" s="6"/>
      <c r="M11" s="10"/>
      <c r="N11" s="16">
        <v>400</v>
      </c>
      <c r="O11" s="47">
        <f t="shared" si="0"/>
        <v>-400</v>
      </c>
      <c r="P11" s="87">
        <f t="shared" si="3"/>
        <v>0</v>
      </c>
      <c r="Q11" s="138">
        <f t="shared" si="2"/>
        <v>0</v>
      </c>
      <c r="R11" s="141">
        <f t="shared" si="1"/>
        <v>0</v>
      </c>
      <c r="S11" s="16"/>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23"/>
    </row>
    <row r="12" spans="1:64" x14ac:dyDescent="0.3">
      <c r="A12" s="148">
        <v>8</v>
      </c>
      <c r="B12" s="144"/>
      <c r="C12" s="6"/>
      <c r="D12" s="6"/>
      <c r="E12" s="81" t="s">
        <v>65</v>
      </c>
      <c r="F12" s="32"/>
      <c r="G12" s="32"/>
      <c r="H12" s="32"/>
      <c r="I12" s="6"/>
      <c r="J12" s="6"/>
      <c r="K12" s="6"/>
      <c r="L12" s="6"/>
      <c r="M12" s="10"/>
      <c r="N12" s="16">
        <v>410</v>
      </c>
      <c r="O12" s="47">
        <f t="shared" si="0"/>
        <v>-410</v>
      </c>
      <c r="P12" s="87">
        <f t="shared" si="3"/>
        <v>0</v>
      </c>
      <c r="Q12" s="138">
        <f t="shared" si="2"/>
        <v>0</v>
      </c>
      <c r="R12" s="141">
        <f t="shared" si="1"/>
        <v>0</v>
      </c>
      <c r="S12" s="16"/>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23"/>
    </row>
    <row r="13" spans="1:64" x14ac:dyDescent="0.3">
      <c r="A13" s="148">
        <v>9</v>
      </c>
      <c r="B13" s="144"/>
      <c r="C13" s="6"/>
      <c r="D13" s="6"/>
      <c r="E13" s="52" t="s">
        <v>87</v>
      </c>
      <c r="F13" s="32"/>
      <c r="G13" s="32"/>
      <c r="H13" s="32"/>
      <c r="I13" s="6"/>
      <c r="J13" s="6"/>
      <c r="K13" s="6"/>
      <c r="L13" s="6"/>
      <c r="M13" s="10"/>
      <c r="N13" s="16"/>
      <c r="O13" s="47" t="str">
        <f t="shared" si="0"/>
        <v/>
      </c>
      <c r="P13" s="87" t="str">
        <f t="shared" si="3"/>
        <v/>
      </c>
      <c r="Q13" s="138" t="str">
        <f t="shared" si="2"/>
        <v/>
      </c>
      <c r="R13" s="141" t="str">
        <f t="shared" si="1"/>
        <v/>
      </c>
      <c r="S13" s="16"/>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23"/>
    </row>
    <row r="14" spans="1:64" x14ac:dyDescent="0.3">
      <c r="A14" s="148">
        <v>10</v>
      </c>
      <c r="B14" s="144"/>
      <c r="C14" s="6"/>
      <c r="D14" s="6"/>
      <c r="E14" s="105" t="s">
        <v>17</v>
      </c>
      <c r="F14" s="32"/>
      <c r="G14" s="32"/>
      <c r="H14" s="32"/>
      <c r="I14" s="6"/>
      <c r="J14" s="6"/>
      <c r="K14" s="6"/>
      <c r="L14" s="6"/>
      <c r="M14" s="10"/>
      <c r="N14" s="16"/>
      <c r="O14" s="47" t="str">
        <f t="shared" si="0"/>
        <v/>
      </c>
      <c r="P14" s="87" t="str">
        <f t="shared" si="3"/>
        <v/>
      </c>
      <c r="Q14" s="138" t="str">
        <f t="shared" si="2"/>
        <v/>
      </c>
      <c r="R14" s="141" t="str">
        <f t="shared" si="1"/>
        <v/>
      </c>
      <c r="S14" s="16"/>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23"/>
    </row>
    <row r="15" spans="1:64" s="121" customFormat="1" x14ac:dyDescent="0.3">
      <c r="A15" s="148">
        <v>11</v>
      </c>
      <c r="B15" s="144"/>
      <c r="C15" s="6"/>
      <c r="D15" s="6"/>
      <c r="E15" s="135" t="s">
        <v>72</v>
      </c>
      <c r="F15" s="32"/>
      <c r="G15" s="32"/>
      <c r="H15" s="32"/>
      <c r="I15" s="6"/>
      <c r="J15" s="6"/>
      <c r="K15" s="6"/>
      <c r="L15" s="6"/>
      <c r="M15" s="10"/>
      <c r="N15" s="16"/>
      <c r="O15" s="47" t="str">
        <f t="shared" si="0"/>
        <v/>
      </c>
      <c r="P15" s="87" t="str">
        <f t="shared" si="3"/>
        <v/>
      </c>
      <c r="Q15" s="138" t="str">
        <f t="shared" si="2"/>
        <v/>
      </c>
      <c r="R15" s="141" t="str">
        <f t="shared" si="1"/>
        <v/>
      </c>
      <c r="S15" s="16"/>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23"/>
    </row>
    <row r="16" spans="1:64" x14ac:dyDescent="0.3">
      <c r="A16" s="148">
        <v>12</v>
      </c>
      <c r="B16" s="144"/>
      <c r="C16" s="6"/>
      <c r="D16" s="6"/>
      <c r="E16" s="6"/>
      <c r="F16" s="32"/>
      <c r="G16" s="32"/>
      <c r="H16" s="32"/>
      <c r="I16" s="6"/>
      <c r="J16" s="6"/>
      <c r="K16" s="6"/>
      <c r="L16" s="6"/>
      <c r="M16" s="10"/>
      <c r="N16" s="16"/>
      <c r="O16" s="47" t="str">
        <f t="shared" si="0"/>
        <v/>
      </c>
      <c r="P16" s="87" t="str">
        <f t="shared" si="3"/>
        <v/>
      </c>
      <c r="Q16" s="138" t="str">
        <f t="shared" si="2"/>
        <v/>
      </c>
      <c r="R16" s="141" t="str">
        <f t="shared" si="1"/>
        <v/>
      </c>
      <c r="S16" s="16"/>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23"/>
    </row>
    <row r="17" spans="1:64" x14ac:dyDescent="0.3">
      <c r="A17" s="148">
        <v>13</v>
      </c>
      <c r="B17" s="144"/>
      <c r="C17" s="6"/>
      <c r="D17" s="6"/>
      <c r="E17" s="4"/>
      <c r="F17" s="32"/>
      <c r="G17" s="32"/>
      <c r="H17" s="32"/>
      <c r="I17" s="6"/>
      <c r="J17" s="6"/>
      <c r="K17" s="6"/>
      <c r="L17" s="6"/>
      <c r="M17" s="10"/>
      <c r="N17" s="16"/>
      <c r="O17" s="47"/>
      <c r="P17" s="87"/>
      <c r="Q17" s="138" t="str">
        <f t="shared" si="2"/>
        <v/>
      </c>
      <c r="R17" s="141" t="str">
        <f t="shared" si="1"/>
        <v/>
      </c>
      <c r="S17" s="16"/>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23"/>
    </row>
    <row r="18" spans="1:64" x14ac:dyDescent="0.3">
      <c r="A18" s="148">
        <v>14</v>
      </c>
      <c r="B18" s="144"/>
      <c r="C18" s="6"/>
      <c r="D18" s="6"/>
      <c r="E18" s="6"/>
      <c r="F18" s="32"/>
      <c r="G18" s="32"/>
      <c r="H18" s="32"/>
      <c r="I18" s="6"/>
      <c r="J18" s="6"/>
      <c r="K18" s="6"/>
      <c r="L18" s="6"/>
      <c r="M18" s="10"/>
      <c r="N18" s="16"/>
      <c r="O18" s="47" t="str">
        <f>IF(N18&gt;0,MAX(S18:BL18)-N18,"")</f>
        <v/>
      </c>
      <c r="P18" s="87" t="str">
        <f t="shared" si="3"/>
        <v/>
      </c>
      <c r="Q18" s="138" t="str">
        <f t="shared" si="2"/>
        <v/>
      </c>
      <c r="R18" s="141" t="str">
        <f t="shared" si="1"/>
        <v/>
      </c>
      <c r="S18" s="16"/>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23"/>
    </row>
    <row r="19" spans="1:64" x14ac:dyDescent="0.3">
      <c r="A19" s="148">
        <v>15</v>
      </c>
      <c r="B19" s="144"/>
      <c r="C19" s="6"/>
      <c r="D19" s="6"/>
      <c r="E19" s="6"/>
      <c r="F19" s="32"/>
      <c r="G19" s="32"/>
      <c r="H19" s="32"/>
      <c r="I19" s="6"/>
      <c r="J19" s="6"/>
      <c r="K19" s="6"/>
      <c r="L19" s="6"/>
      <c r="M19" s="10"/>
      <c r="N19" s="16"/>
      <c r="O19" s="47" t="str">
        <f>IF(N19&gt;0,MAX(S19:BL19)-N19,"")</f>
        <v/>
      </c>
      <c r="P19" s="87" t="str">
        <f t="shared" si="3"/>
        <v/>
      </c>
      <c r="Q19" s="138" t="str">
        <f t="shared" si="2"/>
        <v/>
      </c>
      <c r="R19" s="141" t="str">
        <f t="shared" si="1"/>
        <v/>
      </c>
      <c r="S19" s="16"/>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23"/>
    </row>
    <row r="20" spans="1:64" ht="15" thickBot="1" x14ac:dyDescent="0.35">
      <c r="A20" s="149">
        <v>16</v>
      </c>
      <c r="B20" s="145"/>
      <c r="C20" s="24"/>
      <c r="D20" s="24"/>
      <c r="E20" s="24"/>
      <c r="F20" s="54"/>
      <c r="G20" s="54"/>
      <c r="H20" s="54"/>
      <c r="I20" s="24"/>
      <c r="J20" s="24"/>
      <c r="K20" s="24"/>
      <c r="L20" s="24"/>
      <c r="M20" s="55"/>
      <c r="N20" s="18"/>
      <c r="O20" s="56" t="str">
        <f>IF(N20&gt;0,MAX(S20:BL20)-N20,"")</f>
        <v/>
      </c>
      <c r="P20" s="88" t="str">
        <f t="shared" si="3"/>
        <v/>
      </c>
      <c r="Q20" s="139" t="str">
        <f t="shared" si="2"/>
        <v/>
      </c>
      <c r="R20" s="142" t="str">
        <f t="shared" si="1"/>
        <v/>
      </c>
      <c r="S20" s="18"/>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24"/>
    </row>
    <row r="21" spans="1:64" ht="15" customHeight="1" x14ac:dyDescent="0.3">
      <c r="A21" s="146"/>
      <c r="B21" s="57"/>
      <c r="C21" s="57"/>
      <c r="D21" s="22"/>
      <c r="E21" s="22"/>
      <c r="F21" s="31"/>
      <c r="G21" s="31"/>
      <c r="H21" s="31"/>
      <c r="I21" s="22"/>
      <c r="J21" s="22"/>
      <c r="K21" s="22"/>
      <c r="L21" s="22"/>
      <c r="M21" s="58" t="s">
        <v>64</v>
      </c>
      <c r="N21" s="59">
        <f>IF(N5&gt;0,SUM(N5:N20),"")</f>
        <v>3395</v>
      </c>
      <c r="O21" s="59">
        <f>IF(N5&gt;0,SUM(O5:O20),"")</f>
        <v>-3395</v>
      </c>
      <c r="R21" s="60">
        <f>IF(N5&gt;0,SUM(R5:R20),"")</f>
        <v>0</v>
      </c>
      <c r="S21" s="61" t="str">
        <f t="shared" ref="S21:BL21" si="4">IF(S5&gt;0,SUM(S5:S20),"")</f>
        <v/>
      </c>
      <c r="T21" s="59" t="str">
        <f t="shared" ref="T21" si="5">IF(T5&gt;0,SUM(T5:T20),"")</f>
        <v/>
      </c>
      <c r="U21" s="59" t="str">
        <f t="shared" si="4"/>
        <v/>
      </c>
      <c r="V21" s="59" t="str">
        <f t="shared" si="4"/>
        <v/>
      </c>
      <c r="W21" s="59" t="str">
        <f t="shared" si="4"/>
        <v/>
      </c>
      <c r="X21" s="59" t="str">
        <f t="shared" si="4"/>
        <v/>
      </c>
      <c r="Y21" s="59" t="str">
        <f t="shared" si="4"/>
        <v/>
      </c>
      <c r="Z21" s="59" t="str">
        <f t="shared" si="4"/>
        <v/>
      </c>
      <c r="AA21" s="59" t="str">
        <f t="shared" si="4"/>
        <v/>
      </c>
      <c r="AB21" s="59" t="str">
        <f t="shared" si="4"/>
        <v/>
      </c>
      <c r="AC21" s="59" t="str">
        <f t="shared" si="4"/>
        <v/>
      </c>
      <c r="AD21" s="59" t="str">
        <f t="shared" si="4"/>
        <v/>
      </c>
      <c r="AE21" s="59" t="str">
        <f t="shared" si="4"/>
        <v/>
      </c>
      <c r="AF21" s="59" t="str">
        <f t="shared" si="4"/>
        <v/>
      </c>
      <c r="AG21" s="59" t="str">
        <f t="shared" si="4"/>
        <v/>
      </c>
      <c r="AH21" s="59" t="str">
        <f t="shared" si="4"/>
        <v/>
      </c>
      <c r="AI21" s="59" t="str">
        <f t="shared" si="4"/>
        <v/>
      </c>
      <c r="AJ21" s="59" t="str">
        <f t="shared" si="4"/>
        <v/>
      </c>
      <c r="AK21" s="59" t="str">
        <f t="shared" si="4"/>
        <v/>
      </c>
      <c r="AL21" s="59" t="str">
        <f t="shared" si="4"/>
        <v/>
      </c>
      <c r="AM21" s="59" t="str">
        <f t="shared" si="4"/>
        <v/>
      </c>
      <c r="AN21" s="59" t="str">
        <f t="shared" si="4"/>
        <v/>
      </c>
      <c r="AO21" s="59" t="str">
        <f t="shared" si="4"/>
        <v/>
      </c>
      <c r="AP21" s="59" t="str">
        <f t="shared" si="4"/>
        <v/>
      </c>
      <c r="AQ21" s="59" t="str">
        <f t="shared" si="4"/>
        <v/>
      </c>
      <c r="AR21" s="59" t="str">
        <f t="shared" si="4"/>
        <v/>
      </c>
      <c r="AS21" s="59" t="str">
        <f t="shared" si="4"/>
        <v/>
      </c>
      <c r="AT21" s="59" t="str">
        <f t="shared" si="4"/>
        <v/>
      </c>
      <c r="AU21" s="59" t="str">
        <f t="shared" si="4"/>
        <v/>
      </c>
      <c r="AV21" s="59" t="str">
        <f>IF(AV5&gt;0,SUM(AV5:AV20),"")</f>
        <v/>
      </c>
      <c r="AW21" s="59" t="str">
        <f>IF(AW5&gt;0,SUM(AW5:AW20),"")</f>
        <v/>
      </c>
      <c r="AX21" s="59" t="str">
        <f t="shared" si="4"/>
        <v/>
      </c>
      <c r="AY21" s="59" t="str">
        <f t="shared" si="4"/>
        <v/>
      </c>
      <c r="AZ21" s="59" t="str">
        <f t="shared" si="4"/>
        <v/>
      </c>
      <c r="BA21" s="59" t="str">
        <f t="shared" si="4"/>
        <v/>
      </c>
      <c r="BB21" s="59" t="str">
        <f t="shared" si="4"/>
        <v/>
      </c>
      <c r="BC21" s="59" t="str">
        <f t="shared" si="4"/>
        <v/>
      </c>
      <c r="BD21" s="59" t="str">
        <f t="shared" si="4"/>
        <v/>
      </c>
      <c r="BE21" s="59" t="str">
        <f t="shared" si="4"/>
        <v/>
      </c>
      <c r="BF21" s="59" t="str">
        <f t="shared" si="4"/>
        <v/>
      </c>
      <c r="BG21" s="59" t="str">
        <f t="shared" si="4"/>
        <v/>
      </c>
      <c r="BH21" s="59" t="str">
        <f t="shared" si="4"/>
        <v/>
      </c>
      <c r="BI21" s="59" t="str">
        <f t="shared" si="4"/>
        <v/>
      </c>
      <c r="BJ21" s="59" t="str">
        <f t="shared" si="4"/>
        <v/>
      </c>
      <c r="BK21" s="59" t="str">
        <f t="shared" si="4"/>
        <v/>
      </c>
      <c r="BL21" s="59" t="str">
        <f t="shared" si="4"/>
        <v/>
      </c>
    </row>
    <row r="22" spans="1:64" x14ac:dyDescent="0.3">
      <c r="A22" s="3"/>
      <c r="B22" s="7"/>
      <c r="C22" s="7"/>
      <c r="D22" s="6"/>
      <c r="E22" s="6"/>
      <c r="F22" s="32"/>
      <c r="G22" s="32"/>
      <c r="H22" s="32"/>
      <c r="I22" s="6"/>
      <c r="J22" s="6"/>
      <c r="K22" s="6"/>
      <c r="L22" s="6"/>
      <c r="M22" s="10"/>
      <c r="N22" s="62"/>
      <c r="O22" s="67" t="str">
        <f>IF(O21&gt;0,O21/454,"")</f>
        <v/>
      </c>
      <c r="P22" s="110" t="s">
        <v>102</v>
      </c>
      <c r="Q22" s="62"/>
      <c r="R22" s="62"/>
      <c r="S22" s="63"/>
      <c r="T22" s="21"/>
      <c r="U22" s="21"/>
      <c r="V22" s="21"/>
      <c r="W22" s="21"/>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row>
    <row r="23" spans="1:64" x14ac:dyDescent="0.3">
      <c r="A23" s="3"/>
      <c r="B23" s="7"/>
      <c r="C23" s="7"/>
      <c r="D23" s="6"/>
      <c r="E23" s="6"/>
      <c r="F23" s="32"/>
      <c r="G23" s="32"/>
      <c r="H23" s="32"/>
      <c r="I23" s="6"/>
      <c r="J23" s="6"/>
      <c r="K23" s="6"/>
      <c r="L23" s="6"/>
      <c r="M23" s="64" t="s">
        <v>88</v>
      </c>
      <c r="N23" s="65">
        <f>IF(N5&gt;0,AVERAGE(N5:N20),"")</f>
        <v>424.375</v>
      </c>
      <c r="O23" s="65">
        <f>IF(N5&gt;0,AVERAGE(O5:O20),"")</f>
        <v>-424.375</v>
      </c>
      <c r="P23" s="66">
        <f>IF(N5&gt;0,AVERAGE(P5:P20),"")</f>
        <v>0</v>
      </c>
      <c r="Q23" s="66"/>
      <c r="R23" s="67">
        <f>IF(N5&gt;0,AVERAGE(R5:R20),"")</f>
        <v>0</v>
      </c>
      <c r="S23" s="68" t="str">
        <f t="shared" ref="S23:BL23" si="6">IF(S5&gt;0,AVERAGE(S5:S20),"")</f>
        <v/>
      </c>
      <c r="T23" s="65" t="str">
        <f t="shared" ref="T23" si="7">IF(T5&gt;0,AVERAGE(T5:T20),"")</f>
        <v/>
      </c>
      <c r="U23" s="65" t="str">
        <f t="shared" si="6"/>
        <v/>
      </c>
      <c r="V23" s="65" t="str">
        <f t="shared" si="6"/>
        <v/>
      </c>
      <c r="W23" s="65" t="str">
        <f t="shared" si="6"/>
        <v/>
      </c>
      <c r="X23" s="65" t="str">
        <f t="shared" si="6"/>
        <v/>
      </c>
      <c r="Y23" s="65" t="str">
        <f t="shared" si="6"/>
        <v/>
      </c>
      <c r="Z23" s="65" t="str">
        <f t="shared" si="6"/>
        <v/>
      </c>
      <c r="AA23" s="65" t="str">
        <f t="shared" si="6"/>
        <v/>
      </c>
      <c r="AB23" s="65" t="str">
        <f t="shared" si="6"/>
        <v/>
      </c>
      <c r="AC23" s="65" t="str">
        <f t="shared" si="6"/>
        <v/>
      </c>
      <c r="AD23" s="65" t="str">
        <f t="shared" si="6"/>
        <v/>
      </c>
      <c r="AE23" s="65" t="str">
        <f t="shared" si="6"/>
        <v/>
      </c>
      <c r="AF23" s="65" t="str">
        <f t="shared" si="6"/>
        <v/>
      </c>
      <c r="AG23" s="65" t="str">
        <f t="shared" si="6"/>
        <v/>
      </c>
      <c r="AH23" s="65" t="str">
        <f t="shared" si="6"/>
        <v/>
      </c>
      <c r="AI23" s="65" t="str">
        <f t="shared" si="6"/>
        <v/>
      </c>
      <c r="AJ23" s="65" t="str">
        <f t="shared" si="6"/>
        <v/>
      </c>
      <c r="AK23" s="65" t="str">
        <f t="shared" si="6"/>
        <v/>
      </c>
      <c r="AL23" s="65" t="str">
        <f t="shared" si="6"/>
        <v/>
      </c>
      <c r="AM23" s="65" t="str">
        <f t="shared" si="6"/>
        <v/>
      </c>
      <c r="AN23" s="65" t="str">
        <f t="shared" si="6"/>
        <v/>
      </c>
      <c r="AO23" s="65" t="str">
        <f t="shared" si="6"/>
        <v/>
      </c>
      <c r="AP23" s="65" t="str">
        <f t="shared" si="6"/>
        <v/>
      </c>
      <c r="AQ23" s="65" t="str">
        <f t="shared" si="6"/>
        <v/>
      </c>
      <c r="AR23" s="65" t="str">
        <f t="shared" si="6"/>
        <v/>
      </c>
      <c r="AS23" s="65" t="str">
        <f t="shared" si="6"/>
        <v/>
      </c>
      <c r="AT23" s="65" t="str">
        <f t="shared" si="6"/>
        <v/>
      </c>
      <c r="AU23" s="65" t="str">
        <f t="shared" si="6"/>
        <v/>
      </c>
      <c r="AV23" s="65" t="str">
        <f>IF(AV5&gt;0,AVERAGE(AV5:AV20),"")</f>
        <v/>
      </c>
      <c r="AW23" s="65" t="str">
        <f>IF(AW5&gt;0,AVERAGE(AW5:AW20),"")</f>
        <v/>
      </c>
      <c r="AX23" s="65" t="str">
        <f t="shared" si="6"/>
        <v/>
      </c>
      <c r="AY23" s="65" t="str">
        <f t="shared" si="6"/>
        <v/>
      </c>
      <c r="AZ23" s="65" t="str">
        <f t="shared" si="6"/>
        <v/>
      </c>
      <c r="BA23" s="65" t="str">
        <f t="shared" si="6"/>
        <v/>
      </c>
      <c r="BB23" s="65" t="str">
        <f t="shared" si="6"/>
        <v/>
      </c>
      <c r="BC23" s="65" t="str">
        <f t="shared" si="6"/>
        <v/>
      </c>
      <c r="BD23" s="65" t="str">
        <f t="shared" si="6"/>
        <v/>
      </c>
      <c r="BE23" s="65" t="str">
        <f t="shared" si="6"/>
        <v/>
      </c>
      <c r="BF23" s="65" t="str">
        <f t="shared" si="6"/>
        <v/>
      </c>
      <c r="BG23" s="65" t="str">
        <f t="shared" si="6"/>
        <v/>
      </c>
      <c r="BH23" s="65" t="str">
        <f t="shared" si="6"/>
        <v/>
      </c>
      <c r="BI23" s="65" t="str">
        <f t="shared" si="6"/>
        <v/>
      </c>
      <c r="BJ23" s="65" t="str">
        <f t="shared" si="6"/>
        <v/>
      </c>
      <c r="BK23" s="65" t="str">
        <f t="shared" si="6"/>
        <v/>
      </c>
      <c r="BL23" s="65" t="str">
        <f t="shared" si="6"/>
        <v/>
      </c>
    </row>
    <row r="24" spans="1:64" x14ac:dyDescent="0.3">
      <c r="A24" s="3"/>
      <c r="B24" s="7"/>
      <c r="C24" s="7"/>
      <c r="D24" s="6"/>
      <c r="E24" s="6"/>
      <c r="F24" s="33"/>
      <c r="G24" s="33"/>
      <c r="H24" s="33"/>
      <c r="I24" s="6"/>
      <c r="J24" s="6"/>
      <c r="K24" s="6"/>
      <c r="L24" s="6"/>
      <c r="M24" s="64" t="s">
        <v>89</v>
      </c>
      <c r="N24" s="60">
        <f>IF(N5&gt;0,N23/454,"")</f>
        <v>0.9347466960352423</v>
      </c>
      <c r="O24" s="60">
        <f>IF(N5&gt;0,O23/454,"")</f>
        <v>-0.9347466960352423</v>
      </c>
      <c r="P24" s="21"/>
      <c r="Q24" s="89"/>
      <c r="R24" s="64" t="s">
        <v>90</v>
      </c>
      <c r="S24" s="65" t="str">
        <f>IF(S5&gt;0,S23-N23,"")</f>
        <v/>
      </c>
      <c r="T24" s="65" t="str">
        <f>IF(T5&gt;0,T23-S23,"")</f>
        <v/>
      </c>
      <c r="U24" s="65" t="str">
        <f>IF(U5&gt;0,U23-T23,"")</f>
        <v/>
      </c>
      <c r="V24" s="65" t="str">
        <f>IF(V5&gt;0,V23-U23,"")</f>
        <v/>
      </c>
      <c r="W24" s="65" t="str">
        <f>IF(W5&gt;0,W23-V23,"")</f>
        <v/>
      </c>
      <c r="X24" s="65" t="str">
        <f>IF(X5&gt;0,X23-W23,"")</f>
        <v/>
      </c>
      <c r="Y24" s="65" t="str">
        <f t="shared" ref="Y24:BL24" si="8">IF(Y5&gt;0,Y23-X23,"")</f>
        <v/>
      </c>
      <c r="Z24" s="65" t="str">
        <f t="shared" si="8"/>
        <v/>
      </c>
      <c r="AA24" s="65" t="str">
        <f t="shared" si="8"/>
        <v/>
      </c>
      <c r="AB24" s="65" t="str">
        <f t="shared" si="8"/>
        <v/>
      </c>
      <c r="AC24" s="65" t="str">
        <f t="shared" si="8"/>
        <v/>
      </c>
      <c r="AD24" s="65" t="str">
        <f t="shared" si="8"/>
        <v/>
      </c>
      <c r="AE24" s="65" t="str">
        <f t="shared" si="8"/>
        <v/>
      </c>
      <c r="AF24" s="65" t="str">
        <f t="shared" si="8"/>
        <v/>
      </c>
      <c r="AG24" s="65" t="str">
        <f t="shared" si="8"/>
        <v/>
      </c>
      <c r="AH24" s="65" t="str">
        <f t="shared" si="8"/>
        <v/>
      </c>
      <c r="AI24" s="65" t="str">
        <f t="shared" si="8"/>
        <v/>
      </c>
      <c r="AJ24" s="65" t="str">
        <f t="shared" si="8"/>
        <v/>
      </c>
      <c r="AK24" s="65" t="str">
        <f t="shared" si="8"/>
        <v/>
      </c>
      <c r="AL24" s="65" t="str">
        <f t="shared" si="8"/>
        <v/>
      </c>
      <c r="AM24" s="65" t="str">
        <f t="shared" si="8"/>
        <v/>
      </c>
      <c r="AN24" s="65" t="str">
        <f t="shared" si="8"/>
        <v/>
      </c>
      <c r="AO24" s="65" t="str">
        <f t="shared" si="8"/>
        <v/>
      </c>
      <c r="AP24" s="65" t="str">
        <f t="shared" si="8"/>
        <v/>
      </c>
      <c r="AQ24" s="65" t="str">
        <f t="shared" si="8"/>
        <v/>
      </c>
      <c r="AR24" s="65" t="str">
        <f t="shared" si="8"/>
        <v/>
      </c>
      <c r="AS24" s="65" t="str">
        <f t="shared" si="8"/>
        <v/>
      </c>
      <c r="AT24" s="65" t="str">
        <f t="shared" si="8"/>
        <v/>
      </c>
      <c r="AU24" s="65" t="str">
        <f t="shared" si="8"/>
        <v/>
      </c>
      <c r="AV24" s="65" t="str">
        <f>IF(AV5&gt;0,AV23-AU23,"")</f>
        <v/>
      </c>
      <c r="AW24" s="65" t="str">
        <f>IF(AW5&gt;0,AW23-AV23,"")</f>
        <v/>
      </c>
      <c r="AX24" s="65" t="str">
        <f>IF(AX5&gt;0,AX23-AW23,"")</f>
        <v/>
      </c>
      <c r="AY24" s="65" t="str">
        <f t="shared" si="8"/>
        <v/>
      </c>
      <c r="AZ24" s="65" t="str">
        <f t="shared" si="8"/>
        <v/>
      </c>
      <c r="BA24" s="65" t="str">
        <f t="shared" si="8"/>
        <v/>
      </c>
      <c r="BB24" s="65" t="str">
        <f t="shared" si="8"/>
        <v/>
      </c>
      <c r="BC24" s="65" t="str">
        <f t="shared" si="8"/>
        <v/>
      </c>
      <c r="BD24" s="65" t="str">
        <f t="shared" si="8"/>
        <v/>
      </c>
      <c r="BE24" s="65" t="str">
        <f t="shared" si="8"/>
        <v/>
      </c>
      <c r="BF24" s="65" t="str">
        <f t="shared" si="8"/>
        <v/>
      </c>
      <c r="BG24" s="65" t="str">
        <f t="shared" si="8"/>
        <v/>
      </c>
      <c r="BH24" s="65" t="str">
        <f t="shared" si="8"/>
        <v/>
      </c>
      <c r="BI24" s="65" t="str">
        <f t="shared" si="8"/>
        <v/>
      </c>
      <c r="BJ24" s="65" t="str">
        <f t="shared" si="8"/>
        <v/>
      </c>
      <c r="BK24" s="65" t="str">
        <f t="shared" si="8"/>
        <v/>
      </c>
      <c r="BL24" s="65" t="str">
        <f t="shared" si="8"/>
        <v/>
      </c>
    </row>
    <row r="25" spans="1:64" x14ac:dyDescent="0.3">
      <c r="A25" s="3"/>
      <c r="B25" s="3"/>
      <c r="C25" s="3"/>
      <c r="D25" s="4"/>
      <c r="F25" s="34"/>
      <c r="G25" s="34"/>
      <c r="H25" s="34"/>
      <c r="I25" s="4"/>
      <c r="J25" s="4"/>
      <c r="K25" s="4"/>
      <c r="L25" s="4"/>
      <c r="M25" s="4"/>
      <c r="N25" s="69"/>
      <c r="O25" s="69"/>
      <c r="P25" s="69"/>
      <c r="Q25" s="69"/>
      <c r="R25" s="69"/>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10"/>
      <c r="BC25" s="6"/>
      <c r="BD25" s="6"/>
      <c r="BE25" s="6"/>
      <c r="BF25" s="6"/>
      <c r="BG25" s="6"/>
      <c r="BH25" s="6"/>
      <c r="BI25" s="6"/>
      <c r="BJ25" s="6"/>
      <c r="BK25" s="6"/>
      <c r="BL25" s="6"/>
    </row>
    <row r="26" spans="1:64" x14ac:dyDescent="0.3">
      <c r="A26" s="3"/>
      <c r="B26" s="3"/>
      <c r="C26" s="3"/>
      <c r="D26" s="4"/>
      <c r="E26" s="4"/>
      <c r="F26" s="34"/>
      <c r="G26" s="34"/>
      <c r="H26" s="34"/>
      <c r="I26" s="4"/>
      <c r="J26" s="4"/>
      <c r="K26" s="4"/>
      <c r="L26" s="4"/>
      <c r="M26" s="4"/>
      <c r="N26" s="4"/>
      <c r="O26" s="4"/>
      <c r="P26" s="4"/>
      <c r="Q26" s="4"/>
      <c r="R26" s="4"/>
      <c r="S26" s="6"/>
      <c r="T26" s="6"/>
      <c r="U26" s="6"/>
      <c r="V26" s="6"/>
      <c r="W26" s="6"/>
      <c r="X26" s="6"/>
      <c r="Y26" s="6"/>
      <c r="Z26" s="6"/>
      <c r="AA26" s="6"/>
      <c r="AB26" s="130" t="s">
        <v>66</v>
      </c>
      <c r="AC26" s="131"/>
      <c r="AD26" s="131"/>
      <c r="AE26" s="131"/>
      <c r="AF26" s="131"/>
      <c r="AG26" s="131"/>
      <c r="AH26" s="131"/>
      <c r="AI26" s="131"/>
      <c r="AJ26" s="131"/>
      <c r="AK26" s="131"/>
      <c r="AL26" s="131"/>
      <c r="AM26" s="131"/>
      <c r="AN26" s="131"/>
      <c r="AO26" s="131"/>
      <c r="AP26" s="132"/>
      <c r="AQ26" s="6"/>
      <c r="AR26" s="6"/>
      <c r="AS26" s="6"/>
      <c r="AT26" s="6"/>
      <c r="AU26" s="6"/>
      <c r="AV26" s="6"/>
      <c r="AW26" s="6"/>
      <c r="AX26" s="6"/>
      <c r="AY26" s="6"/>
      <c r="AZ26" s="6"/>
      <c r="BA26" s="6"/>
      <c r="BB26" s="10"/>
      <c r="BC26" s="6"/>
      <c r="BD26" s="6"/>
      <c r="BE26" s="6"/>
      <c r="BF26" s="6"/>
      <c r="BG26" s="6"/>
      <c r="BH26" s="6"/>
      <c r="BI26" s="6"/>
      <c r="BJ26" s="6"/>
      <c r="BK26" s="6"/>
      <c r="BL26" s="6"/>
    </row>
    <row r="27" spans="1:64" x14ac:dyDescent="0.3">
      <c r="A27" s="3"/>
      <c r="B27" s="3"/>
      <c r="C27" s="3"/>
      <c r="D27" s="4"/>
      <c r="E27" s="4"/>
      <c r="F27" s="34"/>
      <c r="G27" s="34"/>
      <c r="H27" s="34"/>
      <c r="I27" s="4"/>
      <c r="J27" s="4"/>
      <c r="K27" s="4"/>
      <c r="L27" s="4"/>
      <c r="M27" s="4"/>
      <c r="N27" s="4"/>
      <c r="O27" s="4"/>
      <c r="P27" s="4"/>
      <c r="Q27" s="4"/>
      <c r="R27" s="4"/>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10"/>
      <c r="BC27" s="6"/>
      <c r="BD27" s="6"/>
      <c r="BE27" s="6"/>
      <c r="BF27" s="6"/>
      <c r="BG27" s="6"/>
      <c r="BH27" s="6"/>
      <c r="BI27" s="6"/>
      <c r="BJ27" s="6"/>
      <c r="BK27" s="6"/>
      <c r="BL27" s="6"/>
    </row>
    <row r="28" spans="1:64" x14ac:dyDescent="0.3">
      <c r="BC28"/>
      <c r="BD28"/>
      <c r="BE28"/>
    </row>
    <row r="29" spans="1:64" x14ac:dyDescent="0.3">
      <c r="BC29"/>
      <c r="BD29"/>
      <c r="BE29"/>
      <c r="BI29" t="s">
        <v>127</v>
      </c>
      <c r="BJ29" s="4"/>
    </row>
    <row r="30" spans="1:64" x14ac:dyDescent="0.3">
      <c r="BC30"/>
      <c r="BD30"/>
      <c r="BE30"/>
    </row>
    <row r="31" spans="1:64" x14ac:dyDescent="0.3">
      <c r="BC31"/>
      <c r="BD31"/>
      <c r="BE31"/>
    </row>
    <row r="32" spans="1:64" x14ac:dyDescent="0.3">
      <c r="BC32"/>
      <c r="BD32"/>
      <c r="BE32"/>
    </row>
    <row r="33" spans="55:57" x14ac:dyDescent="0.3">
      <c r="BC33"/>
      <c r="BD33"/>
      <c r="BE33"/>
    </row>
    <row r="34" spans="55:57" x14ac:dyDescent="0.3">
      <c r="BC34"/>
      <c r="BD34"/>
      <c r="BE34"/>
    </row>
    <row r="35" spans="55:57" x14ac:dyDescent="0.3">
      <c r="BC35"/>
      <c r="BD35"/>
      <c r="BE35"/>
    </row>
    <row r="36" spans="55:57" x14ac:dyDescent="0.3">
      <c r="BC36"/>
      <c r="BD36"/>
      <c r="BE36"/>
    </row>
    <row r="37" spans="55:57" x14ac:dyDescent="0.3">
      <c r="BC37"/>
      <c r="BD37"/>
      <c r="BE37"/>
    </row>
    <row r="38" spans="55:57" x14ac:dyDescent="0.3">
      <c r="BC38"/>
      <c r="BD38"/>
      <c r="BE38"/>
    </row>
    <row r="39" spans="55:57" x14ac:dyDescent="0.3">
      <c r="BC39"/>
      <c r="BD39"/>
      <c r="BE39"/>
    </row>
    <row r="40" spans="55:57" x14ac:dyDescent="0.3">
      <c r="BC40"/>
      <c r="BD40"/>
      <c r="BE40"/>
    </row>
    <row r="41" spans="55:57" x14ac:dyDescent="0.3">
      <c r="BC41"/>
      <c r="BD41"/>
      <c r="BE41"/>
    </row>
    <row r="42" spans="55:57" x14ac:dyDescent="0.3">
      <c r="BC42"/>
      <c r="BD42"/>
      <c r="BE42"/>
    </row>
    <row r="43" spans="55:57" x14ac:dyDescent="0.3">
      <c r="BC43"/>
      <c r="BD43"/>
      <c r="BE43"/>
    </row>
    <row r="44" spans="55:57" x14ac:dyDescent="0.3">
      <c r="BC44"/>
      <c r="BD44"/>
      <c r="BE44"/>
    </row>
    <row r="45" spans="55:57" x14ac:dyDescent="0.3">
      <c r="BC45"/>
      <c r="BD45"/>
      <c r="BE45"/>
    </row>
    <row r="46" spans="55:57" x14ac:dyDescent="0.3">
      <c r="BC46"/>
      <c r="BD46"/>
      <c r="BE46"/>
    </row>
    <row r="47" spans="55:57" x14ac:dyDescent="0.3">
      <c r="BC47"/>
      <c r="BD47"/>
      <c r="BE47"/>
    </row>
    <row r="48" spans="55:57" x14ac:dyDescent="0.3">
      <c r="BC48"/>
      <c r="BD48"/>
      <c r="BE48"/>
    </row>
    <row r="49" spans="55:57" x14ac:dyDescent="0.3">
      <c r="BC49"/>
      <c r="BD49"/>
      <c r="BE49"/>
    </row>
    <row r="50" spans="55:57" x14ac:dyDescent="0.3">
      <c r="BC50"/>
      <c r="BD50"/>
      <c r="BE50"/>
    </row>
    <row r="51" spans="55:57" x14ac:dyDescent="0.3">
      <c r="BC51"/>
      <c r="BD51"/>
      <c r="BE51"/>
    </row>
    <row r="52" spans="55:57" x14ac:dyDescent="0.3">
      <c r="BC52"/>
      <c r="BD52"/>
      <c r="BE52"/>
    </row>
    <row r="53" spans="55:57" x14ac:dyDescent="0.3">
      <c r="BC53"/>
      <c r="BD53"/>
      <c r="BE53"/>
    </row>
    <row r="54" spans="55:57" x14ac:dyDescent="0.3">
      <c r="BC54"/>
      <c r="BD54"/>
      <c r="BE54"/>
    </row>
    <row r="55" spans="55:57" x14ac:dyDescent="0.3">
      <c r="BC55"/>
      <c r="BD55"/>
      <c r="BE55"/>
    </row>
    <row r="56" spans="55:57" x14ac:dyDescent="0.3">
      <c r="BC56"/>
      <c r="BD56"/>
      <c r="BE56"/>
    </row>
    <row r="57" spans="55:57" x14ac:dyDescent="0.3">
      <c r="BC57"/>
      <c r="BD57"/>
      <c r="BE57"/>
    </row>
    <row r="58" spans="55:57" x14ac:dyDescent="0.3">
      <c r="BC58"/>
      <c r="BD58"/>
      <c r="BE58"/>
    </row>
    <row r="59" spans="55:57" x14ac:dyDescent="0.3">
      <c r="BC59"/>
      <c r="BD59"/>
      <c r="BE59"/>
    </row>
    <row r="60" spans="55:57" x14ac:dyDescent="0.3">
      <c r="BC60"/>
      <c r="BD60"/>
      <c r="BE60"/>
    </row>
    <row r="61" spans="55:57" x14ac:dyDescent="0.3">
      <c r="BC61"/>
      <c r="BD61"/>
      <c r="BE61"/>
    </row>
    <row r="62" spans="55:57" x14ac:dyDescent="0.3">
      <c r="BC62"/>
      <c r="BD62"/>
      <c r="BE62"/>
    </row>
    <row r="63" spans="55:57" x14ac:dyDescent="0.3">
      <c r="BC63"/>
      <c r="BD63"/>
      <c r="BE63"/>
    </row>
  </sheetData>
  <mergeCells count="2">
    <mergeCell ref="AB26:AP26"/>
    <mergeCell ref="O2:P3"/>
  </mergeCell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84BE3-6870-40EA-94AD-D29B86666A86}">
  <dimension ref="A1:BT63"/>
  <sheetViews>
    <sheetView workbookViewId="0">
      <pane xSplit="1" ySplit="4" topLeftCell="F5" activePane="bottomRight" state="frozen"/>
      <selection pane="topRight" activeCell="B1" sqref="B1"/>
      <selection pane="bottomLeft" activeCell="A5" sqref="A5"/>
      <selection pane="bottomRight" activeCell="BR24" sqref="BR24"/>
    </sheetView>
  </sheetViews>
  <sheetFormatPr defaultRowHeight="14.4" x14ac:dyDescent="0.3"/>
  <cols>
    <col min="1" max="1" width="5.44140625" style="1" customWidth="1"/>
    <col min="2" max="2" width="9.109375" style="1" customWidth="1"/>
    <col min="3" max="3" width="9.77734375" style="1" customWidth="1"/>
    <col min="4" max="4" width="9.109375" customWidth="1"/>
    <col min="5" max="5" width="5.77734375" customWidth="1"/>
    <col min="6" max="6" width="17.6640625" style="29" customWidth="1"/>
    <col min="7" max="7" width="16.88671875" style="29" customWidth="1"/>
    <col min="8" max="8" width="11.6640625" style="29" customWidth="1"/>
    <col min="9" max="9" width="34" customWidth="1"/>
    <col min="10" max="11" width="5.88671875" customWidth="1"/>
    <col min="12" max="12" width="7.6640625" customWidth="1"/>
    <col min="13" max="13" width="14.21875" customWidth="1"/>
    <col min="14" max="17" width="10.6640625" customWidth="1"/>
    <col min="18" max="18" width="11.109375" customWidth="1"/>
    <col min="19" max="48" width="9.6640625" style="5" customWidth="1"/>
    <col min="49" max="53" width="9.6640625" customWidth="1"/>
    <col min="54" max="56" width="9.6640625" style="28" customWidth="1"/>
    <col min="57" max="63" width="9.6640625" customWidth="1"/>
    <col min="64" max="66" width="5.77734375" customWidth="1"/>
    <col min="67" max="68" width="10.77734375" style="5" customWidth="1"/>
    <col min="69" max="71" width="10.77734375" customWidth="1"/>
    <col min="72" max="72" width="68.109375" customWidth="1"/>
  </cols>
  <sheetData>
    <row r="1" spans="1:72" x14ac:dyDescent="0.3">
      <c r="A1" s="1" t="s">
        <v>49</v>
      </c>
      <c r="BB1"/>
      <c r="BC1"/>
      <c r="BD1"/>
    </row>
    <row r="2" spans="1:72" ht="14.4" customHeight="1" x14ac:dyDescent="0.3">
      <c r="A2" s="1" t="s">
        <v>50</v>
      </c>
      <c r="C2" s="94">
        <v>44917</v>
      </c>
      <c r="O2" s="133" t="s">
        <v>51</v>
      </c>
      <c r="P2" s="133"/>
      <c r="Q2" s="93"/>
      <c r="AT2" s="134" t="s">
        <v>104</v>
      </c>
      <c r="AV2" s="134" t="s">
        <v>103</v>
      </c>
      <c r="BA2" s="5" t="s">
        <v>107</v>
      </c>
      <c r="BB2" s="5" t="s">
        <v>108</v>
      </c>
      <c r="BC2"/>
      <c r="BD2" s="5" t="s">
        <v>109</v>
      </c>
      <c r="BE2" s="5" t="s">
        <v>106</v>
      </c>
      <c r="BH2" s="5" t="s">
        <v>129</v>
      </c>
      <c r="BI2" s="5" t="s">
        <v>106</v>
      </c>
      <c r="BJ2" s="5"/>
    </row>
    <row r="3" spans="1:72" x14ac:dyDescent="0.3">
      <c r="A3" s="1" t="s">
        <v>52</v>
      </c>
      <c r="O3" s="133"/>
      <c r="P3" s="133"/>
      <c r="Q3" s="93"/>
      <c r="S3" s="17"/>
      <c r="T3" s="37" t="s">
        <v>53</v>
      </c>
      <c r="AC3" s="38"/>
      <c r="AD3" s="37" t="s">
        <v>54</v>
      </c>
      <c r="AK3" s="83"/>
      <c r="AL3" s="37" t="s">
        <v>73</v>
      </c>
      <c r="AT3" s="134"/>
      <c r="AV3" s="134"/>
      <c r="AW3" s="112" t="s">
        <v>105</v>
      </c>
      <c r="AX3" s="112">
        <v>44942</v>
      </c>
      <c r="AY3" s="2">
        <v>44944</v>
      </c>
      <c r="AZ3" s="2">
        <v>44946</v>
      </c>
      <c r="BA3" s="2">
        <v>44948</v>
      </c>
      <c r="BB3" s="2">
        <v>44950</v>
      </c>
      <c r="BC3" s="2">
        <v>44952</v>
      </c>
      <c r="BD3" s="2">
        <v>44954</v>
      </c>
      <c r="BE3" s="2">
        <v>44957</v>
      </c>
      <c r="BF3" s="2">
        <v>44959</v>
      </c>
      <c r="BG3" s="2">
        <v>44961</v>
      </c>
      <c r="BH3" s="2">
        <v>44966</v>
      </c>
      <c r="BI3" s="2">
        <v>44969</v>
      </c>
      <c r="BJ3" s="2"/>
      <c r="BO3" s="125" t="s">
        <v>110</v>
      </c>
      <c r="BP3" s="125" t="s">
        <v>114</v>
      </c>
      <c r="BQ3" s="125" t="s">
        <v>48</v>
      </c>
      <c r="BR3" s="125" t="s">
        <v>128</v>
      </c>
    </row>
    <row r="4" spans="1:72" s="35" customFormat="1" ht="31.95" customHeight="1" thickBot="1" x14ac:dyDescent="0.35">
      <c r="A4" s="9" t="s">
        <v>55</v>
      </c>
      <c r="B4" s="11" t="s">
        <v>56</v>
      </c>
      <c r="C4" s="11" t="s">
        <v>57</v>
      </c>
      <c r="D4" s="11" t="s">
        <v>58</v>
      </c>
      <c r="E4" s="9" t="s">
        <v>43</v>
      </c>
      <c r="F4" s="30" t="s">
        <v>59</v>
      </c>
      <c r="G4" s="30" t="s">
        <v>47</v>
      </c>
      <c r="H4" s="30" t="s">
        <v>48</v>
      </c>
      <c r="I4" s="11" t="s">
        <v>86</v>
      </c>
      <c r="J4" s="11" t="s">
        <v>41</v>
      </c>
      <c r="K4" s="11" t="s">
        <v>42</v>
      </c>
      <c r="L4" s="11" t="s">
        <v>21</v>
      </c>
      <c r="M4" s="11" t="s">
        <v>22</v>
      </c>
      <c r="N4" s="11" t="s">
        <v>60</v>
      </c>
      <c r="O4" s="11" t="s">
        <v>82</v>
      </c>
      <c r="P4" s="11" t="s">
        <v>40</v>
      </c>
      <c r="Q4" s="11" t="s">
        <v>67</v>
      </c>
      <c r="R4" s="11" t="s">
        <v>61</v>
      </c>
      <c r="S4" s="9" t="s">
        <v>0</v>
      </c>
      <c r="T4" s="9" t="s">
        <v>6</v>
      </c>
      <c r="U4" s="9" t="s">
        <v>1</v>
      </c>
      <c r="V4" s="9" t="s">
        <v>7</v>
      </c>
      <c r="W4" s="9" t="s">
        <v>2</v>
      </c>
      <c r="X4" s="9" t="s">
        <v>8</v>
      </c>
      <c r="Y4" s="9" t="s">
        <v>3</v>
      </c>
      <c r="Z4" s="9" t="s">
        <v>9</v>
      </c>
      <c r="AA4" s="80" t="s">
        <v>4</v>
      </c>
      <c r="AB4" s="9" t="s">
        <v>10</v>
      </c>
      <c r="AC4" s="9" t="s">
        <v>5</v>
      </c>
      <c r="AD4" s="9" t="s">
        <v>39</v>
      </c>
      <c r="AE4" s="9" t="s">
        <v>24</v>
      </c>
      <c r="AF4" s="9" t="s">
        <v>45</v>
      </c>
      <c r="AG4" s="9" t="s">
        <v>25</v>
      </c>
      <c r="AH4" s="9" t="s">
        <v>26</v>
      </c>
      <c r="AI4" s="9" t="s">
        <v>27</v>
      </c>
      <c r="AJ4" s="9" t="s">
        <v>28</v>
      </c>
      <c r="AK4" s="9" t="s">
        <v>29</v>
      </c>
      <c r="AL4" s="82" t="s">
        <v>30</v>
      </c>
      <c r="AM4" s="9" t="s">
        <v>31</v>
      </c>
      <c r="AN4" s="9" t="s">
        <v>32</v>
      </c>
      <c r="AO4" s="9" t="s">
        <v>33</v>
      </c>
      <c r="AP4" s="9" t="s">
        <v>34</v>
      </c>
      <c r="AQ4" s="9" t="s">
        <v>35</v>
      </c>
      <c r="AR4" s="9" t="s">
        <v>36</v>
      </c>
      <c r="AS4" s="9" t="s">
        <v>37</v>
      </c>
      <c r="AT4" s="9" t="s">
        <v>38</v>
      </c>
      <c r="AU4" s="9" t="s">
        <v>68</v>
      </c>
      <c r="AV4" s="9" t="s">
        <v>74</v>
      </c>
      <c r="AW4" s="9" t="s">
        <v>46</v>
      </c>
      <c r="AX4" s="9" t="s">
        <v>75</v>
      </c>
      <c r="AY4" s="9" t="s">
        <v>76</v>
      </c>
      <c r="AZ4" s="9" t="s">
        <v>77</v>
      </c>
      <c r="BA4" s="11" t="s">
        <v>78</v>
      </c>
      <c r="BB4" s="11" t="s">
        <v>79</v>
      </c>
      <c r="BC4" s="39" t="s">
        <v>80</v>
      </c>
      <c r="BD4" s="39" t="s">
        <v>81</v>
      </c>
      <c r="BE4" s="39" t="s">
        <v>111</v>
      </c>
      <c r="BF4" s="39" t="s">
        <v>112</v>
      </c>
      <c r="BG4" s="39" t="s">
        <v>113</v>
      </c>
      <c r="BH4" s="39" t="s">
        <v>62</v>
      </c>
      <c r="BI4" s="39" t="s">
        <v>11</v>
      </c>
      <c r="BJ4" s="39" t="s">
        <v>12</v>
      </c>
      <c r="BK4" s="39" t="s">
        <v>63</v>
      </c>
      <c r="BL4" s="39"/>
      <c r="BM4" s="39"/>
      <c r="BN4" s="39"/>
      <c r="BO4" s="126"/>
      <c r="BP4" s="126"/>
      <c r="BQ4" s="126"/>
      <c r="BR4" s="126"/>
      <c r="BT4" s="35" t="s">
        <v>132</v>
      </c>
    </row>
    <row r="5" spans="1:72" x14ac:dyDescent="0.3">
      <c r="A5" s="102">
        <v>1</v>
      </c>
      <c r="B5" s="41">
        <v>0.44930555555555557</v>
      </c>
      <c r="C5" s="23" t="s">
        <v>70</v>
      </c>
      <c r="D5" s="23" t="s">
        <v>70</v>
      </c>
      <c r="E5" s="42" t="s">
        <v>20</v>
      </c>
      <c r="F5" s="43"/>
      <c r="G5" s="43"/>
      <c r="H5" s="43"/>
      <c r="I5" s="23"/>
      <c r="J5" s="23"/>
      <c r="K5" s="23"/>
      <c r="L5" s="23" t="s">
        <v>13</v>
      </c>
      <c r="M5" s="25" t="s">
        <v>93</v>
      </c>
      <c r="N5" s="13">
        <v>450</v>
      </c>
      <c r="O5" s="44">
        <f t="shared" ref="O5:O16" si="0">IF(N5&gt;0,MAX(S5:BK5)-N5,"")</f>
        <v>4400.0000000000018</v>
      </c>
      <c r="P5" s="86">
        <f>IF(N5&gt;0,1+(O5/N5),"")</f>
        <v>10.777777777777782</v>
      </c>
      <c r="Q5" s="77">
        <f>IF(N5&gt;0,R5/5,"")</f>
        <v>2.1365638766519832</v>
      </c>
      <c r="R5" s="90">
        <f t="shared" ref="R5:R20" si="1">IF(N5&gt;0,MAX(S5:BK5)/454,"")</f>
        <v>10.682819383259917</v>
      </c>
      <c r="S5" s="13">
        <v>475</v>
      </c>
      <c r="T5" s="14">
        <v>500</v>
      </c>
      <c r="U5" s="14">
        <v>510</v>
      </c>
      <c r="V5" s="14">
        <v>530</v>
      </c>
      <c r="W5" s="14">
        <v>570</v>
      </c>
      <c r="X5" s="14">
        <v>605</v>
      </c>
      <c r="Y5" s="14">
        <v>635</v>
      </c>
      <c r="Z5" s="14">
        <v>660</v>
      </c>
      <c r="AA5" s="14">
        <v>695</v>
      </c>
      <c r="AB5" s="14">
        <v>710</v>
      </c>
      <c r="AC5" s="14">
        <v>750</v>
      </c>
      <c r="AD5" s="14">
        <v>795</v>
      </c>
      <c r="AE5" s="14">
        <v>825</v>
      </c>
      <c r="AF5" s="14">
        <v>840</v>
      </c>
      <c r="AG5" s="75">
        <v>905</v>
      </c>
      <c r="AH5" s="14">
        <v>985</v>
      </c>
      <c r="AI5" s="14">
        <v>1030</v>
      </c>
      <c r="AJ5" s="14">
        <v>1135</v>
      </c>
      <c r="AK5" s="14">
        <v>1265</v>
      </c>
      <c r="AL5" s="14">
        <v>1300</v>
      </c>
      <c r="AM5" s="14">
        <v>1360</v>
      </c>
      <c r="AN5" s="14">
        <v>1405</v>
      </c>
      <c r="AO5" s="14">
        <v>1475</v>
      </c>
      <c r="AP5" s="14">
        <v>1480</v>
      </c>
      <c r="AQ5" s="14">
        <v>1545</v>
      </c>
      <c r="AR5" s="14">
        <v>1630</v>
      </c>
      <c r="AS5" s="14">
        <v>1660</v>
      </c>
      <c r="AT5" s="14">
        <v>1715</v>
      </c>
      <c r="AU5" s="14">
        <v>1810</v>
      </c>
      <c r="AV5" s="14">
        <v>1890</v>
      </c>
      <c r="AW5" s="14">
        <v>1965</v>
      </c>
      <c r="AX5" s="14">
        <v>2020</v>
      </c>
      <c r="AY5" s="14">
        <v>2200</v>
      </c>
      <c r="AZ5" s="14">
        <v>2335</v>
      </c>
      <c r="BA5" s="14">
        <v>2370</v>
      </c>
      <c r="BB5" s="14">
        <v>2760</v>
      </c>
      <c r="BC5" s="14">
        <v>3150</v>
      </c>
      <c r="BD5" s="14">
        <v>3330</v>
      </c>
      <c r="BE5" s="14">
        <v>3890</v>
      </c>
      <c r="BF5" s="14">
        <v>3915</v>
      </c>
      <c r="BG5" s="14">
        <v>4100</v>
      </c>
      <c r="BH5" s="14">
        <v>4450.0000000000027</v>
      </c>
      <c r="BI5" s="120">
        <v>4449.9999999999955</v>
      </c>
      <c r="BJ5" s="14">
        <v>4850.0000000000018</v>
      </c>
      <c r="BK5" s="14"/>
      <c r="BL5" s="84"/>
      <c r="BM5" s="84"/>
      <c r="BN5" s="84"/>
      <c r="BO5" s="115">
        <v>3</v>
      </c>
      <c r="BP5" s="115">
        <v>4</v>
      </c>
      <c r="BQ5" s="115"/>
      <c r="BR5" s="115">
        <v>5</v>
      </c>
      <c r="BT5" s="4" t="s">
        <v>115</v>
      </c>
    </row>
    <row r="6" spans="1:72" x14ac:dyDescent="0.3">
      <c r="A6" s="103">
        <v>2</v>
      </c>
      <c r="B6" s="45">
        <v>0.46319444444444446</v>
      </c>
      <c r="C6" s="6" t="s">
        <v>70</v>
      </c>
      <c r="D6" s="6" t="s">
        <v>71</v>
      </c>
      <c r="E6" s="46" t="s">
        <v>15</v>
      </c>
      <c r="F6" s="32"/>
      <c r="G6" s="32"/>
      <c r="H6" s="32"/>
      <c r="I6" s="8" t="s">
        <v>83</v>
      </c>
      <c r="J6" s="8"/>
      <c r="K6" s="8"/>
      <c r="L6" s="6" t="s">
        <v>13</v>
      </c>
      <c r="M6" s="26" t="s">
        <v>91</v>
      </c>
      <c r="N6" s="16">
        <v>475</v>
      </c>
      <c r="O6" s="47">
        <f t="shared" si="0"/>
        <v>4225.0000000000027</v>
      </c>
      <c r="P6" s="87">
        <f>IF(N6&gt;0,1+(O6/N6),"")</f>
        <v>9.894736842105269</v>
      </c>
      <c r="Q6" s="78">
        <f t="shared" ref="Q6:Q20" si="2">IF(N6&gt;0,R6/5,"")</f>
        <v>2.0704845814977988</v>
      </c>
      <c r="R6" s="91">
        <f t="shared" si="1"/>
        <v>10.352422907488993</v>
      </c>
      <c r="S6" s="16">
        <v>500</v>
      </c>
      <c r="T6" s="15">
        <v>510</v>
      </c>
      <c r="U6" s="15">
        <v>530</v>
      </c>
      <c r="V6" s="15">
        <v>550</v>
      </c>
      <c r="W6" s="15">
        <v>575</v>
      </c>
      <c r="X6" s="15">
        <v>610</v>
      </c>
      <c r="Y6" s="15">
        <v>655</v>
      </c>
      <c r="Z6" s="17">
        <v>655</v>
      </c>
      <c r="AA6" s="15">
        <v>705</v>
      </c>
      <c r="AB6" s="15">
        <v>730</v>
      </c>
      <c r="AC6" s="15">
        <v>770</v>
      </c>
      <c r="AD6" s="15">
        <v>800</v>
      </c>
      <c r="AE6" s="15">
        <v>815</v>
      </c>
      <c r="AF6" s="15">
        <v>875</v>
      </c>
      <c r="AG6" s="15">
        <v>885</v>
      </c>
      <c r="AH6" s="15">
        <v>935</v>
      </c>
      <c r="AI6" s="38">
        <v>1040</v>
      </c>
      <c r="AJ6" s="15">
        <v>1065</v>
      </c>
      <c r="AK6" s="15">
        <v>1160</v>
      </c>
      <c r="AL6" s="15">
        <v>1190</v>
      </c>
      <c r="AM6" s="15">
        <v>1260</v>
      </c>
      <c r="AN6" s="15">
        <v>1290</v>
      </c>
      <c r="AO6" s="15">
        <v>1360</v>
      </c>
      <c r="AP6" s="15">
        <v>1380</v>
      </c>
      <c r="AQ6" s="15">
        <v>1480</v>
      </c>
      <c r="AR6" s="15">
        <v>1490</v>
      </c>
      <c r="AS6" s="15">
        <v>1575</v>
      </c>
      <c r="AT6" s="15">
        <v>1690</v>
      </c>
      <c r="AU6" s="111">
        <v>1690</v>
      </c>
      <c r="AV6" s="15">
        <v>1700</v>
      </c>
      <c r="AW6" s="15">
        <v>1740</v>
      </c>
      <c r="AX6" s="15">
        <v>1790</v>
      </c>
      <c r="AY6" s="15">
        <v>1900</v>
      </c>
      <c r="AZ6" s="15">
        <v>1995</v>
      </c>
      <c r="BA6" s="15">
        <v>2200</v>
      </c>
      <c r="BB6" s="15">
        <v>2515</v>
      </c>
      <c r="BC6" s="15">
        <v>2765</v>
      </c>
      <c r="BD6" s="15">
        <v>3170</v>
      </c>
      <c r="BE6" s="15">
        <v>3550</v>
      </c>
      <c r="BF6" s="111">
        <v>3520</v>
      </c>
      <c r="BG6" s="15">
        <v>3750</v>
      </c>
      <c r="BH6" s="15">
        <v>4100.0000000000018</v>
      </c>
      <c r="BI6" s="111">
        <v>4099.9999999999945</v>
      </c>
      <c r="BJ6" s="15">
        <v>4700.0000000000027</v>
      </c>
      <c r="BK6" s="15"/>
      <c r="BL6" s="84"/>
      <c r="BM6" s="84"/>
      <c r="BN6" s="84"/>
      <c r="BO6" s="116">
        <v>0</v>
      </c>
      <c r="BP6" s="116">
        <v>3</v>
      </c>
      <c r="BQ6" s="116"/>
      <c r="BR6" s="116">
        <v>4</v>
      </c>
      <c r="BT6" s="4" t="s">
        <v>116</v>
      </c>
    </row>
    <row r="7" spans="1:72" x14ac:dyDescent="0.3">
      <c r="A7" s="103">
        <v>3</v>
      </c>
      <c r="B7" s="45">
        <v>0.52569444444444446</v>
      </c>
      <c r="C7" s="6" t="s">
        <v>69</v>
      </c>
      <c r="D7" s="6" t="s">
        <v>71</v>
      </c>
      <c r="E7" s="48" t="s">
        <v>16</v>
      </c>
      <c r="F7" s="32"/>
      <c r="G7" s="32"/>
      <c r="H7" s="32"/>
      <c r="I7" s="6" t="s">
        <v>84</v>
      </c>
      <c r="J7" s="6"/>
      <c r="K7" s="6"/>
      <c r="L7" s="6" t="s">
        <v>14</v>
      </c>
      <c r="M7" s="26" t="s">
        <v>94</v>
      </c>
      <c r="N7" s="16">
        <v>345</v>
      </c>
      <c r="O7" s="47">
        <f t="shared" si="0"/>
        <v>3755.0000000000018</v>
      </c>
      <c r="P7" s="87">
        <f t="shared" ref="P7:P20" si="3">IF(N7&gt;0,1+(O7/N7),"")</f>
        <v>11.884057971014498</v>
      </c>
      <c r="Q7" s="78">
        <f t="shared" si="2"/>
        <v>1.806167400881058</v>
      </c>
      <c r="R7" s="91">
        <f t="shared" si="1"/>
        <v>9.0308370044052904</v>
      </c>
      <c r="S7" s="16">
        <v>380</v>
      </c>
      <c r="T7" s="15">
        <v>395</v>
      </c>
      <c r="U7" s="15">
        <v>400</v>
      </c>
      <c r="V7" s="15">
        <v>420</v>
      </c>
      <c r="W7" s="15">
        <v>445</v>
      </c>
      <c r="X7" s="15">
        <v>465</v>
      </c>
      <c r="Y7" s="15">
        <v>490</v>
      </c>
      <c r="Z7" s="15">
        <v>520</v>
      </c>
      <c r="AA7" s="15">
        <v>540</v>
      </c>
      <c r="AB7" s="15">
        <v>570</v>
      </c>
      <c r="AC7" s="15">
        <v>615</v>
      </c>
      <c r="AD7" s="15">
        <v>645</v>
      </c>
      <c r="AE7" s="15">
        <v>660</v>
      </c>
      <c r="AF7" s="38">
        <v>700</v>
      </c>
      <c r="AG7" s="15">
        <v>740</v>
      </c>
      <c r="AH7" s="15">
        <v>780</v>
      </c>
      <c r="AI7" s="15">
        <v>835</v>
      </c>
      <c r="AJ7" s="15">
        <v>840</v>
      </c>
      <c r="AK7" s="15">
        <v>870</v>
      </c>
      <c r="AL7" s="15">
        <v>940</v>
      </c>
      <c r="AM7" s="15">
        <v>995</v>
      </c>
      <c r="AN7" s="15">
        <v>1015</v>
      </c>
      <c r="AO7" s="15">
        <v>1065</v>
      </c>
      <c r="AP7" s="15">
        <v>1090</v>
      </c>
      <c r="AQ7" s="15">
        <v>1135</v>
      </c>
      <c r="AR7" s="15">
        <v>1210</v>
      </c>
      <c r="AS7" s="15">
        <v>1265</v>
      </c>
      <c r="AT7" s="15">
        <v>1335</v>
      </c>
      <c r="AU7" s="15">
        <v>1405</v>
      </c>
      <c r="AV7" s="15">
        <v>1530</v>
      </c>
      <c r="AW7" s="15">
        <v>1570</v>
      </c>
      <c r="AX7" s="15">
        <v>1640</v>
      </c>
      <c r="AY7" s="15">
        <v>1750</v>
      </c>
      <c r="AZ7" s="15">
        <v>1850</v>
      </c>
      <c r="BA7" s="15">
        <v>1945</v>
      </c>
      <c r="BB7" s="15">
        <v>2135</v>
      </c>
      <c r="BC7" s="15">
        <v>2525</v>
      </c>
      <c r="BD7" s="15">
        <v>2700</v>
      </c>
      <c r="BE7" s="15">
        <v>3110</v>
      </c>
      <c r="BF7" s="15">
        <v>3115</v>
      </c>
      <c r="BG7" s="15">
        <v>3200</v>
      </c>
      <c r="BH7" s="15">
        <v>3700.0000000000027</v>
      </c>
      <c r="BI7" s="111">
        <v>3699.9999999999959</v>
      </c>
      <c r="BJ7" s="15">
        <v>4100.0000000000018</v>
      </c>
      <c r="BK7" s="15"/>
      <c r="BL7" s="84"/>
      <c r="BM7" s="84"/>
      <c r="BN7" s="84"/>
      <c r="BO7" s="116">
        <v>4</v>
      </c>
      <c r="BP7" s="116">
        <v>3</v>
      </c>
      <c r="BQ7" s="116"/>
      <c r="BR7" s="116">
        <v>5</v>
      </c>
      <c r="BT7" s="4" t="s">
        <v>117</v>
      </c>
    </row>
    <row r="8" spans="1:72" x14ac:dyDescent="0.3">
      <c r="A8" s="103">
        <v>4</v>
      </c>
      <c r="B8" s="45">
        <v>0.53263888888888888</v>
      </c>
      <c r="C8" s="6" t="s">
        <v>69</v>
      </c>
      <c r="D8" s="6" t="s">
        <v>71</v>
      </c>
      <c r="E8" s="49" t="s">
        <v>18</v>
      </c>
      <c r="F8" s="32"/>
      <c r="G8" s="32"/>
      <c r="H8" s="32"/>
      <c r="I8" s="6" t="s">
        <v>84</v>
      </c>
      <c r="J8" s="6"/>
      <c r="K8" s="6"/>
      <c r="L8" s="6" t="s">
        <v>14</v>
      </c>
      <c r="M8" s="26" t="s">
        <v>95</v>
      </c>
      <c r="N8" s="16">
        <v>385</v>
      </c>
      <c r="O8" s="47">
        <f t="shared" si="0"/>
        <v>4115</v>
      </c>
      <c r="P8" s="87">
        <f t="shared" si="3"/>
        <v>11.688311688311689</v>
      </c>
      <c r="Q8" s="78">
        <f t="shared" si="2"/>
        <v>1.9823788546255507</v>
      </c>
      <c r="R8" s="91">
        <f t="shared" si="1"/>
        <v>9.9118942731277535</v>
      </c>
      <c r="S8" s="16">
        <v>415</v>
      </c>
      <c r="T8" s="15">
        <v>430</v>
      </c>
      <c r="U8" s="15">
        <v>435</v>
      </c>
      <c r="V8" s="15">
        <v>450</v>
      </c>
      <c r="W8" s="15">
        <v>455</v>
      </c>
      <c r="X8" s="109">
        <v>470</v>
      </c>
      <c r="Y8" s="15">
        <v>530</v>
      </c>
      <c r="Z8" s="15">
        <v>560</v>
      </c>
      <c r="AA8" s="15">
        <v>580</v>
      </c>
      <c r="AB8" s="15">
        <v>605</v>
      </c>
      <c r="AC8" s="17">
        <v>595</v>
      </c>
      <c r="AD8" s="15">
        <v>620</v>
      </c>
      <c r="AE8" s="15">
        <v>675</v>
      </c>
      <c r="AF8" s="15">
        <v>700</v>
      </c>
      <c r="AG8" s="15">
        <v>710</v>
      </c>
      <c r="AH8" s="15">
        <v>775</v>
      </c>
      <c r="AI8" s="15">
        <v>820</v>
      </c>
      <c r="AJ8" s="15">
        <v>905</v>
      </c>
      <c r="AK8" s="15">
        <v>950</v>
      </c>
      <c r="AL8" s="15">
        <v>1000</v>
      </c>
      <c r="AM8" s="17">
        <v>940</v>
      </c>
      <c r="AN8" s="15">
        <v>1040</v>
      </c>
      <c r="AO8" s="15">
        <v>1060</v>
      </c>
      <c r="AP8" s="15">
        <v>1150</v>
      </c>
      <c r="AQ8" s="15">
        <v>1260</v>
      </c>
      <c r="AR8" s="15">
        <v>1345</v>
      </c>
      <c r="AS8" s="15">
        <v>1430</v>
      </c>
      <c r="AT8" s="15">
        <v>1465</v>
      </c>
      <c r="AU8" s="15">
        <v>1525</v>
      </c>
      <c r="AV8" s="15">
        <v>1620</v>
      </c>
      <c r="AW8" s="15">
        <v>1710</v>
      </c>
      <c r="AX8" s="15">
        <v>1775</v>
      </c>
      <c r="AY8" s="15">
        <v>1875</v>
      </c>
      <c r="AZ8" s="15">
        <v>1950</v>
      </c>
      <c r="BA8" s="15">
        <v>2065</v>
      </c>
      <c r="BB8" s="15">
        <v>2385</v>
      </c>
      <c r="BC8" s="15">
        <v>2690</v>
      </c>
      <c r="BD8" s="15">
        <v>2950</v>
      </c>
      <c r="BE8" s="15">
        <v>3395</v>
      </c>
      <c r="BF8" s="111">
        <v>3355</v>
      </c>
      <c r="BG8" s="15">
        <v>3550</v>
      </c>
      <c r="BH8" s="15">
        <v>3899.9999999999986</v>
      </c>
      <c r="BI8" s="15">
        <v>4000</v>
      </c>
      <c r="BJ8" s="15">
        <v>4500</v>
      </c>
      <c r="BK8" s="15"/>
      <c r="BL8" s="84"/>
      <c r="BM8" s="84"/>
      <c r="BN8" s="84"/>
      <c r="BO8" s="116">
        <v>2</v>
      </c>
      <c r="BP8" s="116">
        <v>1</v>
      </c>
      <c r="BQ8" s="116"/>
      <c r="BR8" s="116">
        <v>2</v>
      </c>
      <c r="BT8" s="4" t="s">
        <v>118</v>
      </c>
    </row>
    <row r="9" spans="1:72" x14ac:dyDescent="0.3">
      <c r="A9" s="103">
        <v>5</v>
      </c>
      <c r="B9" s="45">
        <v>4.8611111111111112E-2</v>
      </c>
      <c r="C9" s="6" t="s">
        <v>70</v>
      </c>
      <c r="D9" s="6" t="s">
        <v>71</v>
      </c>
      <c r="E9" s="50" t="s">
        <v>44</v>
      </c>
      <c r="F9" s="32"/>
      <c r="G9" s="32"/>
      <c r="H9" s="32"/>
      <c r="I9" s="6" t="s">
        <v>84</v>
      </c>
      <c r="J9" s="6"/>
      <c r="K9" s="6"/>
      <c r="L9" s="6" t="s">
        <v>14</v>
      </c>
      <c r="M9" s="26" t="s">
        <v>92</v>
      </c>
      <c r="N9" s="16">
        <v>505</v>
      </c>
      <c r="O9" s="47">
        <f t="shared" si="0"/>
        <v>4595.0000000000018</v>
      </c>
      <c r="P9" s="87">
        <f t="shared" si="3"/>
        <v>10.099009900990103</v>
      </c>
      <c r="Q9" s="78">
        <f t="shared" si="2"/>
        <v>2.2466960352422918</v>
      </c>
      <c r="R9" s="91">
        <f t="shared" si="1"/>
        <v>11.233480176211458</v>
      </c>
      <c r="S9" s="16">
        <v>520</v>
      </c>
      <c r="T9" s="15">
        <v>525</v>
      </c>
      <c r="U9" s="15">
        <v>535</v>
      </c>
      <c r="V9" s="15">
        <v>580</v>
      </c>
      <c r="W9" s="15">
        <v>600</v>
      </c>
      <c r="X9" s="15">
        <v>635</v>
      </c>
      <c r="Y9" s="15">
        <v>680</v>
      </c>
      <c r="Z9" s="15">
        <v>705</v>
      </c>
      <c r="AA9" s="15">
        <v>750</v>
      </c>
      <c r="AB9" s="15">
        <v>800</v>
      </c>
      <c r="AC9" s="15">
        <v>845</v>
      </c>
      <c r="AD9" s="17">
        <v>840</v>
      </c>
      <c r="AE9" s="15">
        <v>900</v>
      </c>
      <c r="AF9" s="15">
        <v>930</v>
      </c>
      <c r="AG9" s="15">
        <v>970</v>
      </c>
      <c r="AH9" s="38">
        <v>1040</v>
      </c>
      <c r="AI9" s="15">
        <v>1085</v>
      </c>
      <c r="AJ9" s="15">
        <v>1150</v>
      </c>
      <c r="AK9" s="15">
        <v>1195</v>
      </c>
      <c r="AL9" s="15">
        <v>1270</v>
      </c>
      <c r="AM9" s="15">
        <v>1405</v>
      </c>
      <c r="AN9" s="15">
        <v>1420</v>
      </c>
      <c r="AO9" s="15">
        <v>1530</v>
      </c>
      <c r="AP9" s="15">
        <v>1555</v>
      </c>
      <c r="AQ9" s="15">
        <v>1580</v>
      </c>
      <c r="AR9" s="15">
        <v>1690</v>
      </c>
      <c r="AS9" s="15">
        <v>1760</v>
      </c>
      <c r="AT9" s="15">
        <v>1905</v>
      </c>
      <c r="AU9" s="15">
        <v>1970</v>
      </c>
      <c r="AV9" s="15">
        <v>2020</v>
      </c>
      <c r="AW9" s="15">
        <v>2105</v>
      </c>
      <c r="AX9" s="15">
        <v>2150</v>
      </c>
      <c r="AY9" s="15">
        <v>2265</v>
      </c>
      <c r="AZ9" s="15">
        <v>2440</v>
      </c>
      <c r="BA9" s="15">
        <v>2520</v>
      </c>
      <c r="BB9" s="15">
        <v>2870</v>
      </c>
      <c r="BC9" s="15">
        <v>3095</v>
      </c>
      <c r="BD9" s="15">
        <v>3520</v>
      </c>
      <c r="BE9" s="15">
        <v>4015</v>
      </c>
      <c r="BF9" s="15">
        <v>4045</v>
      </c>
      <c r="BG9" s="15">
        <v>4250</v>
      </c>
      <c r="BH9" s="15">
        <v>4600.0000000000018</v>
      </c>
      <c r="BI9" s="15">
        <v>4699.9999999999955</v>
      </c>
      <c r="BJ9" s="15">
        <v>5100.0000000000018</v>
      </c>
      <c r="BK9" s="15"/>
      <c r="BL9" s="84"/>
      <c r="BM9" s="84"/>
      <c r="BN9" s="84"/>
      <c r="BO9" s="116">
        <v>4</v>
      </c>
      <c r="BP9" s="116">
        <v>5</v>
      </c>
      <c r="BQ9" s="116"/>
      <c r="BR9" s="116">
        <v>5</v>
      </c>
      <c r="BT9" s="4" t="s">
        <v>119</v>
      </c>
    </row>
    <row r="10" spans="1:72" x14ac:dyDescent="0.3">
      <c r="A10" s="103">
        <v>6</v>
      </c>
      <c r="B10" s="45">
        <v>9.8611111111111108E-2</v>
      </c>
      <c r="C10" s="6" t="s">
        <v>70</v>
      </c>
      <c r="D10" s="6" t="s">
        <v>70</v>
      </c>
      <c r="E10" s="108" t="s">
        <v>23</v>
      </c>
      <c r="F10" s="32"/>
      <c r="G10" s="32"/>
      <c r="H10" s="32"/>
      <c r="I10" s="6" t="s">
        <v>85</v>
      </c>
      <c r="J10" s="6"/>
      <c r="K10" s="6"/>
      <c r="L10" s="6" t="s">
        <v>13</v>
      </c>
      <c r="M10" s="26" t="s">
        <v>96</v>
      </c>
      <c r="N10" s="16">
        <v>410</v>
      </c>
      <c r="O10" s="47">
        <f t="shared" si="0"/>
        <v>4140.0000000000045</v>
      </c>
      <c r="P10" s="87">
        <f t="shared" si="3"/>
        <v>11.097560975609767</v>
      </c>
      <c r="Q10" s="78">
        <f t="shared" si="2"/>
        <v>2.0044052863436144</v>
      </c>
      <c r="R10" s="91">
        <f t="shared" si="1"/>
        <v>10.022026431718071</v>
      </c>
      <c r="S10" s="16">
        <v>425</v>
      </c>
      <c r="T10" s="15">
        <v>445</v>
      </c>
      <c r="U10" s="15">
        <v>465</v>
      </c>
      <c r="V10" s="15">
        <v>495</v>
      </c>
      <c r="W10" s="15">
        <v>500</v>
      </c>
      <c r="X10" s="15">
        <v>535</v>
      </c>
      <c r="Y10" s="15">
        <v>575</v>
      </c>
      <c r="Z10" s="15">
        <v>615</v>
      </c>
      <c r="AA10" s="15">
        <v>645</v>
      </c>
      <c r="AB10" s="15">
        <v>675</v>
      </c>
      <c r="AC10" s="15">
        <v>715</v>
      </c>
      <c r="AD10" s="15">
        <v>740</v>
      </c>
      <c r="AE10" s="15">
        <v>745</v>
      </c>
      <c r="AF10" s="15">
        <v>795</v>
      </c>
      <c r="AG10" s="38">
        <v>865</v>
      </c>
      <c r="AH10" s="15">
        <v>875</v>
      </c>
      <c r="AI10" s="15">
        <v>925</v>
      </c>
      <c r="AJ10" s="15">
        <v>985</v>
      </c>
      <c r="AK10" s="15">
        <v>1020</v>
      </c>
      <c r="AL10" s="15">
        <v>1065</v>
      </c>
      <c r="AM10" s="15">
        <v>1165</v>
      </c>
      <c r="AN10" s="15">
        <v>1260</v>
      </c>
      <c r="AO10" s="15">
        <v>1345</v>
      </c>
      <c r="AP10" s="17">
        <v>1345</v>
      </c>
      <c r="AQ10" s="15">
        <v>1395</v>
      </c>
      <c r="AR10" s="15">
        <v>1440</v>
      </c>
      <c r="AS10" s="15">
        <v>1535</v>
      </c>
      <c r="AT10" s="15">
        <v>1600</v>
      </c>
      <c r="AU10" s="15">
        <v>1665</v>
      </c>
      <c r="AV10" s="15">
        <v>1710</v>
      </c>
      <c r="AW10" s="15">
        <v>1770</v>
      </c>
      <c r="AX10" s="15">
        <v>1835</v>
      </c>
      <c r="AY10" s="15">
        <v>1930</v>
      </c>
      <c r="AZ10" s="15">
        <v>2030</v>
      </c>
      <c r="BA10" s="15">
        <v>2115</v>
      </c>
      <c r="BB10" s="15">
        <v>2425</v>
      </c>
      <c r="BC10" s="15">
        <v>2740</v>
      </c>
      <c r="BD10" s="15">
        <v>3100</v>
      </c>
      <c r="BE10" s="15">
        <v>3595</v>
      </c>
      <c r="BF10" s="111">
        <v>3585</v>
      </c>
      <c r="BG10" s="15">
        <v>3650</v>
      </c>
      <c r="BH10" s="15">
        <v>4149.9999999999982</v>
      </c>
      <c r="BI10" s="111">
        <v>4149.9999999999982</v>
      </c>
      <c r="BJ10" s="15">
        <v>4550.0000000000045</v>
      </c>
      <c r="BK10" s="15"/>
      <c r="BL10" s="84"/>
      <c r="BM10" s="84"/>
      <c r="BN10" s="84"/>
      <c r="BO10" s="116">
        <v>4</v>
      </c>
      <c r="BP10" s="116">
        <v>4</v>
      </c>
      <c r="BQ10" s="116"/>
      <c r="BR10" s="116">
        <v>4</v>
      </c>
      <c r="BT10" s="4" t="s">
        <v>120</v>
      </c>
    </row>
    <row r="11" spans="1:72" x14ac:dyDescent="0.3">
      <c r="A11" s="103">
        <v>7</v>
      </c>
      <c r="B11" s="45"/>
      <c r="C11" s="6"/>
      <c r="D11" s="6"/>
      <c r="E11" s="51" t="s">
        <v>19</v>
      </c>
      <c r="F11" s="32"/>
      <c r="G11" s="32"/>
      <c r="H11" s="32"/>
      <c r="I11" s="6"/>
      <c r="J11" s="6"/>
      <c r="K11" s="6"/>
      <c r="L11" s="6" t="s">
        <v>13</v>
      </c>
      <c r="M11" s="100" t="s">
        <v>98</v>
      </c>
      <c r="N11" s="16">
        <v>420</v>
      </c>
      <c r="O11" s="47">
        <f t="shared" si="0"/>
        <v>3930.0000000000018</v>
      </c>
      <c r="P11" s="87">
        <f t="shared" si="3"/>
        <v>10.357142857142861</v>
      </c>
      <c r="Q11" s="78">
        <f t="shared" si="2"/>
        <v>1.9162995594713663</v>
      </c>
      <c r="R11" s="91">
        <f t="shared" si="1"/>
        <v>9.5814977973568318</v>
      </c>
      <c r="S11" s="16">
        <v>440</v>
      </c>
      <c r="T11" s="15">
        <v>445</v>
      </c>
      <c r="U11" s="15">
        <v>460</v>
      </c>
      <c r="V11" s="15">
        <v>465</v>
      </c>
      <c r="W11" s="15">
        <v>495</v>
      </c>
      <c r="X11" s="15">
        <v>515</v>
      </c>
      <c r="Y11" s="15">
        <v>540</v>
      </c>
      <c r="Z11" s="15">
        <v>575</v>
      </c>
      <c r="AA11" s="15">
        <v>610</v>
      </c>
      <c r="AB11" s="15">
        <v>640</v>
      </c>
      <c r="AC11" s="15">
        <v>645</v>
      </c>
      <c r="AD11" s="15">
        <v>690</v>
      </c>
      <c r="AE11" s="15">
        <v>710</v>
      </c>
      <c r="AF11" s="15">
        <v>725</v>
      </c>
      <c r="AG11" s="15">
        <v>800</v>
      </c>
      <c r="AH11" s="38">
        <v>865</v>
      </c>
      <c r="AI11" s="15">
        <v>945</v>
      </c>
      <c r="AJ11" s="15">
        <v>1020</v>
      </c>
      <c r="AK11" s="15">
        <v>1050</v>
      </c>
      <c r="AL11" s="15">
        <v>1075</v>
      </c>
      <c r="AM11" s="15">
        <v>1185</v>
      </c>
      <c r="AN11" s="15">
        <v>1205</v>
      </c>
      <c r="AO11" s="15">
        <v>1245</v>
      </c>
      <c r="AP11" s="15">
        <v>1285</v>
      </c>
      <c r="AQ11" s="15">
        <v>1300</v>
      </c>
      <c r="AR11" s="15">
        <v>1385</v>
      </c>
      <c r="AS11" s="15">
        <v>1455</v>
      </c>
      <c r="AT11" s="15">
        <v>1515</v>
      </c>
      <c r="AU11" s="15">
        <v>1550</v>
      </c>
      <c r="AV11" s="15">
        <v>1600</v>
      </c>
      <c r="AW11" s="15">
        <v>1650</v>
      </c>
      <c r="AX11" s="15">
        <v>1725</v>
      </c>
      <c r="AY11" s="15">
        <v>1875</v>
      </c>
      <c r="AZ11" s="15">
        <v>1975</v>
      </c>
      <c r="BA11" s="15">
        <v>2025</v>
      </c>
      <c r="BB11" s="15">
        <v>2300</v>
      </c>
      <c r="BC11" s="15">
        <v>2630</v>
      </c>
      <c r="BD11" s="15">
        <v>2935</v>
      </c>
      <c r="BE11" s="15">
        <v>3245</v>
      </c>
      <c r="BF11" s="15">
        <v>3260</v>
      </c>
      <c r="BG11" s="15">
        <v>3400</v>
      </c>
      <c r="BH11" s="15">
        <v>3850.0000000000014</v>
      </c>
      <c r="BI11" s="15">
        <v>4000</v>
      </c>
      <c r="BJ11" s="15">
        <v>4350.0000000000018</v>
      </c>
      <c r="BK11" s="15"/>
      <c r="BL11" s="84"/>
      <c r="BM11" s="84"/>
      <c r="BN11" s="84"/>
      <c r="BO11" s="116">
        <v>4</v>
      </c>
      <c r="BP11" s="116">
        <v>5</v>
      </c>
      <c r="BQ11" s="116"/>
      <c r="BR11" s="116">
        <v>2</v>
      </c>
      <c r="BT11" s="4" t="s">
        <v>121</v>
      </c>
    </row>
    <row r="12" spans="1:72" x14ac:dyDescent="0.3">
      <c r="A12" s="103">
        <v>8</v>
      </c>
      <c r="B12" s="45"/>
      <c r="C12" s="6"/>
      <c r="D12" s="6"/>
      <c r="E12" s="81" t="s">
        <v>65</v>
      </c>
      <c r="F12" s="32"/>
      <c r="G12" s="32"/>
      <c r="H12" s="32"/>
      <c r="I12" s="6"/>
      <c r="J12" s="6"/>
      <c r="K12" s="6"/>
      <c r="L12" s="6" t="s">
        <v>14</v>
      </c>
      <c r="M12" s="26" t="s">
        <v>99</v>
      </c>
      <c r="N12" s="16">
        <v>360</v>
      </c>
      <c r="O12" s="47">
        <f t="shared" si="0"/>
        <v>5088</v>
      </c>
      <c r="P12" s="87">
        <f t="shared" si="3"/>
        <v>15.133333333333333</v>
      </c>
      <c r="Q12" s="78">
        <f t="shared" si="2"/>
        <v>2.4</v>
      </c>
      <c r="R12" s="91">
        <f t="shared" si="1"/>
        <v>12</v>
      </c>
      <c r="S12" s="16">
        <v>385</v>
      </c>
      <c r="T12" s="15">
        <v>395</v>
      </c>
      <c r="U12" s="15">
        <v>420</v>
      </c>
      <c r="V12" s="15">
        <v>450</v>
      </c>
      <c r="W12" s="15">
        <v>480</v>
      </c>
      <c r="X12" s="15">
        <v>510</v>
      </c>
      <c r="Y12" s="15">
        <v>565</v>
      </c>
      <c r="Z12" s="15">
        <v>595</v>
      </c>
      <c r="AA12" s="15">
        <v>635</v>
      </c>
      <c r="AB12" s="15">
        <v>670</v>
      </c>
      <c r="AC12" s="15">
        <v>705</v>
      </c>
      <c r="AD12" s="38">
        <v>730</v>
      </c>
      <c r="AE12" s="15">
        <v>760</v>
      </c>
      <c r="AF12" s="15">
        <v>770</v>
      </c>
      <c r="AG12" s="15">
        <v>815</v>
      </c>
      <c r="AH12" s="15">
        <v>855</v>
      </c>
      <c r="AI12" s="15">
        <v>930</v>
      </c>
      <c r="AJ12" s="15">
        <v>1040</v>
      </c>
      <c r="AK12" s="15">
        <v>1070</v>
      </c>
      <c r="AL12" s="15">
        <v>1190</v>
      </c>
      <c r="AM12" s="17">
        <v>1185</v>
      </c>
      <c r="AN12" s="15">
        <v>1285</v>
      </c>
      <c r="AO12" s="15">
        <v>1340</v>
      </c>
      <c r="AP12" s="15">
        <v>1450</v>
      </c>
      <c r="AQ12" s="15">
        <v>1500</v>
      </c>
      <c r="AR12" s="15">
        <v>1630</v>
      </c>
      <c r="AS12" s="15">
        <v>1695</v>
      </c>
      <c r="AT12" s="15">
        <v>1720</v>
      </c>
      <c r="AU12" s="15">
        <v>1750</v>
      </c>
      <c r="AV12" s="15">
        <v>1825</v>
      </c>
      <c r="AW12" s="15">
        <v>1920</v>
      </c>
      <c r="AX12" s="15">
        <v>1990</v>
      </c>
      <c r="AY12" s="15">
        <v>2060</v>
      </c>
      <c r="AZ12" s="15">
        <v>2130</v>
      </c>
      <c r="BA12" s="15">
        <v>2190</v>
      </c>
      <c r="BB12" s="15">
        <v>2525</v>
      </c>
      <c r="BC12" s="15">
        <v>2830</v>
      </c>
      <c r="BD12" s="15">
        <v>3140</v>
      </c>
      <c r="BE12" s="15">
        <v>3440</v>
      </c>
      <c r="BF12" s="15">
        <v>3505</v>
      </c>
      <c r="BG12" s="15">
        <v>3600</v>
      </c>
      <c r="BH12" s="15">
        <v>4350.0000000000018</v>
      </c>
      <c r="BI12" s="111">
        <v>4099.9999999999945</v>
      </c>
      <c r="BJ12" s="15">
        <v>4400.0000000000055</v>
      </c>
      <c r="BK12" s="15">
        <v>5448</v>
      </c>
      <c r="BL12" s="84"/>
      <c r="BM12" s="84"/>
      <c r="BN12" s="84"/>
      <c r="BO12" s="116">
        <v>2</v>
      </c>
      <c r="BP12" s="116">
        <v>5</v>
      </c>
      <c r="BQ12" s="116"/>
      <c r="BR12" s="116">
        <v>5</v>
      </c>
      <c r="BT12" s="4" t="s">
        <v>122</v>
      </c>
    </row>
    <row r="13" spans="1:72" x14ac:dyDescent="0.3">
      <c r="A13" s="103">
        <v>9</v>
      </c>
      <c r="B13" s="45"/>
      <c r="C13" s="6"/>
      <c r="D13" s="6"/>
      <c r="E13" s="52" t="s">
        <v>87</v>
      </c>
      <c r="F13" s="32"/>
      <c r="G13" s="32"/>
      <c r="H13" s="32"/>
      <c r="I13" s="6"/>
      <c r="J13" s="6"/>
      <c r="K13" s="6"/>
      <c r="L13" s="6" t="s">
        <v>13</v>
      </c>
      <c r="M13" s="26" t="s">
        <v>97</v>
      </c>
      <c r="N13" s="16">
        <v>460</v>
      </c>
      <c r="O13" s="47">
        <f t="shared" si="0"/>
        <v>4090.0000000000045</v>
      </c>
      <c r="P13" s="87">
        <f t="shared" si="3"/>
        <v>9.8913043478260967</v>
      </c>
      <c r="Q13" s="78">
        <f t="shared" si="2"/>
        <v>2.0044052863436144</v>
      </c>
      <c r="R13" s="91">
        <f t="shared" si="1"/>
        <v>10.022026431718071</v>
      </c>
      <c r="S13" s="107">
        <v>450</v>
      </c>
      <c r="T13" s="15">
        <v>470</v>
      </c>
      <c r="U13" s="15">
        <v>485</v>
      </c>
      <c r="V13" s="15">
        <v>500</v>
      </c>
      <c r="W13" s="15">
        <v>545</v>
      </c>
      <c r="X13" s="15">
        <v>550</v>
      </c>
      <c r="Y13" s="15">
        <v>600</v>
      </c>
      <c r="Z13" s="15">
        <v>640</v>
      </c>
      <c r="AA13" s="15">
        <v>685</v>
      </c>
      <c r="AB13" s="15">
        <v>720</v>
      </c>
      <c r="AC13" s="15">
        <v>785</v>
      </c>
      <c r="AD13" s="15">
        <v>805</v>
      </c>
      <c r="AE13" s="15">
        <v>835</v>
      </c>
      <c r="AF13" s="15">
        <v>850</v>
      </c>
      <c r="AG13" s="15">
        <v>900</v>
      </c>
      <c r="AH13" s="38">
        <v>960</v>
      </c>
      <c r="AI13" s="15">
        <v>1025</v>
      </c>
      <c r="AJ13" s="15">
        <v>1085</v>
      </c>
      <c r="AK13" s="15">
        <v>1100</v>
      </c>
      <c r="AL13" s="15">
        <v>1175</v>
      </c>
      <c r="AM13" s="15">
        <v>1265</v>
      </c>
      <c r="AN13" s="15">
        <v>1325</v>
      </c>
      <c r="AO13" s="15">
        <v>1365</v>
      </c>
      <c r="AP13" s="15">
        <v>1490</v>
      </c>
      <c r="AQ13" s="15">
        <v>1540</v>
      </c>
      <c r="AR13" s="15">
        <v>1610</v>
      </c>
      <c r="AS13" s="15">
        <v>1655</v>
      </c>
      <c r="AT13" s="15">
        <v>1670</v>
      </c>
      <c r="AU13" s="15">
        <v>1705</v>
      </c>
      <c r="AV13" s="15">
        <v>1785</v>
      </c>
      <c r="AW13" s="15">
        <v>1810</v>
      </c>
      <c r="AX13" s="15">
        <v>1885</v>
      </c>
      <c r="AY13" s="15">
        <v>2025</v>
      </c>
      <c r="AZ13" s="15">
        <v>2135</v>
      </c>
      <c r="BA13" s="15">
        <v>2225</v>
      </c>
      <c r="BB13" s="15">
        <v>2410</v>
      </c>
      <c r="BC13" s="15">
        <v>2825</v>
      </c>
      <c r="BD13" s="15">
        <v>2935</v>
      </c>
      <c r="BE13" s="15">
        <v>3465</v>
      </c>
      <c r="BF13" s="15">
        <v>3480</v>
      </c>
      <c r="BG13" s="15">
        <v>3600</v>
      </c>
      <c r="BH13" s="15">
        <v>4000</v>
      </c>
      <c r="BI13" s="15">
        <v>4149.9999999999982</v>
      </c>
      <c r="BJ13" s="15">
        <v>4550.0000000000045</v>
      </c>
      <c r="BK13" s="15"/>
      <c r="BL13" s="84"/>
      <c r="BM13" s="84"/>
      <c r="BN13" s="84"/>
      <c r="BO13" s="116">
        <v>1</v>
      </c>
      <c r="BP13" s="116">
        <v>4</v>
      </c>
      <c r="BQ13" s="116"/>
      <c r="BR13" s="116">
        <v>5</v>
      </c>
      <c r="BT13" s="4" t="s">
        <v>123</v>
      </c>
    </row>
    <row r="14" spans="1:72" x14ac:dyDescent="0.3">
      <c r="A14" s="103">
        <v>10</v>
      </c>
      <c r="B14" s="45"/>
      <c r="C14" s="6"/>
      <c r="D14" s="6"/>
      <c r="E14" s="105" t="s">
        <v>17</v>
      </c>
      <c r="F14" s="32"/>
      <c r="G14" s="32"/>
      <c r="H14" s="32"/>
      <c r="I14" s="6"/>
      <c r="J14" s="6"/>
      <c r="K14" s="6"/>
      <c r="L14" s="6" t="s">
        <v>14</v>
      </c>
      <c r="M14" s="26" t="s">
        <v>100</v>
      </c>
      <c r="N14" s="16">
        <v>500</v>
      </c>
      <c r="O14" s="47">
        <f t="shared" si="0"/>
        <v>4600.0000000000018</v>
      </c>
      <c r="P14" s="87">
        <f t="shared" si="3"/>
        <v>10.200000000000003</v>
      </c>
      <c r="Q14" s="78">
        <f t="shared" si="2"/>
        <v>2.2466960352422918</v>
      </c>
      <c r="R14" s="91">
        <f t="shared" si="1"/>
        <v>11.233480176211458</v>
      </c>
      <c r="S14" s="107">
        <v>465</v>
      </c>
      <c r="T14" s="15">
        <v>490</v>
      </c>
      <c r="U14" s="15">
        <v>500</v>
      </c>
      <c r="V14" s="15">
        <v>525</v>
      </c>
      <c r="W14" s="15">
        <v>555</v>
      </c>
      <c r="X14" s="15">
        <v>580</v>
      </c>
      <c r="Y14" s="15">
        <v>625</v>
      </c>
      <c r="Z14" s="15">
        <v>660</v>
      </c>
      <c r="AA14" s="15">
        <v>685</v>
      </c>
      <c r="AB14" s="15">
        <v>715</v>
      </c>
      <c r="AC14" s="17">
        <v>710</v>
      </c>
      <c r="AD14" s="15">
        <v>740</v>
      </c>
      <c r="AE14" s="15">
        <v>780</v>
      </c>
      <c r="AF14" s="15">
        <v>795</v>
      </c>
      <c r="AG14" s="15">
        <v>820</v>
      </c>
      <c r="AH14" s="15">
        <v>930</v>
      </c>
      <c r="AI14" s="15">
        <v>955</v>
      </c>
      <c r="AJ14" s="38">
        <v>1035</v>
      </c>
      <c r="AK14" s="17">
        <v>1035</v>
      </c>
      <c r="AL14" s="15">
        <v>1185</v>
      </c>
      <c r="AM14" s="15">
        <v>1240</v>
      </c>
      <c r="AN14" s="15">
        <v>1310</v>
      </c>
      <c r="AO14" s="15">
        <v>1380</v>
      </c>
      <c r="AP14" s="15">
        <v>1465</v>
      </c>
      <c r="AQ14" s="15">
        <v>1510</v>
      </c>
      <c r="AR14" s="15">
        <v>1605</v>
      </c>
      <c r="AS14" s="15">
        <v>1680</v>
      </c>
      <c r="AT14" s="15">
        <v>1790</v>
      </c>
      <c r="AU14" s="15">
        <v>1900</v>
      </c>
      <c r="AV14" s="15">
        <v>1950</v>
      </c>
      <c r="AW14" s="15">
        <v>2030</v>
      </c>
      <c r="AX14" s="15">
        <v>2060</v>
      </c>
      <c r="AY14" s="15">
        <v>2185</v>
      </c>
      <c r="AZ14" s="15">
        <v>2320</v>
      </c>
      <c r="BA14" s="15">
        <v>2470</v>
      </c>
      <c r="BB14" s="15">
        <v>2800</v>
      </c>
      <c r="BC14" s="15">
        <v>3145</v>
      </c>
      <c r="BD14" s="15">
        <v>3520</v>
      </c>
      <c r="BE14" s="15">
        <v>3890</v>
      </c>
      <c r="BF14" s="15">
        <v>3970</v>
      </c>
      <c r="BG14" s="15">
        <v>4150</v>
      </c>
      <c r="BH14" s="111">
        <v>3899.9999999999986</v>
      </c>
      <c r="BI14" s="15">
        <v>4449.9999999999955</v>
      </c>
      <c r="BJ14" s="15">
        <v>5100.0000000000018</v>
      </c>
      <c r="BK14" s="15"/>
      <c r="BL14" s="84"/>
      <c r="BM14" s="84"/>
      <c r="BN14" s="84"/>
      <c r="BO14" s="116">
        <v>4</v>
      </c>
      <c r="BP14" s="116">
        <v>3</v>
      </c>
      <c r="BQ14" s="116"/>
      <c r="BR14" s="116">
        <v>5</v>
      </c>
      <c r="BT14" s="4" t="s">
        <v>124</v>
      </c>
    </row>
    <row r="15" spans="1:72" ht="15" thickBot="1" x14ac:dyDescent="0.35">
      <c r="A15" s="104">
        <v>11</v>
      </c>
      <c r="B15" s="53"/>
      <c r="C15" s="24"/>
      <c r="D15" s="24"/>
      <c r="E15" s="106" t="s">
        <v>72</v>
      </c>
      <c r="F15" s="54"/>
      <c r="G15" s="54"/>
      <c r="H15" s="54"/>
      <c r="I15" s="24"/>
      <c r="J15" s="24"/>
      <c r="K15" s="24"/>
      <c r="L15" s="24" t="s">
        <v>14</v>
      </c>
      <c r="M15" s="27" t="s">
        <v>101</v>
      </c>
      <c r="N15" s="18">
        <v>400</v>
      </c>
      <c r="O15" s="56">
        <f t="shared" si="0"/>
        <v>3950.0000000000018</v>
      </c>
      <c r="P15" s="88">
        <f t="shared" si="3"/>
        <v>10.875000000000005</v>
      </c>
      <c r="Q15" s="79">
        <f t="shared" si="2"/>
        <v>1.9162995594713663</v>
      </c>
      <c r="R15" s="92">
        <f t="shared" si="1"/>
        <v>9.5814977973568318</v>
      </c>
      <c r="S15" s="18">
        <v>430</v>
      </c>
      <c r="T15" s="19">
        <v>445</v>
      </c>
      <c r="U15" s="19">
        <v>475</v>
      </c>
      <c r="V15" s="19">
        <v>510</v>
      </c>
      <c r="W15" s="19">
        <v>525</v>
      </c>
      <c r="X15" s="19">
        <v>560</v>
      </c>
      <c r="Y15" s="19">
        <v>595</v>
      </c>
      <c r="Z15" s="19">
        <v>625</v>
      </c>
      <c r="AA15" s="19">
        <v>645</v>
      </c>
      <c r="AB15" s="19">
        <v>675</v>
      </c>
      <c r="AC15" s="19">
        <v>695</v>
      </c>
      <c r="AD15" s="19">
        <v>715</v>
      </c>
      <c r="AE15" s="19">
        <v>765</v>
      </c>
      <c r="AF15" s="20">
        <v>765</v>
      </c>
      <c r="AG15" s="76">
        <v>805</v>
      </c>
      <c r="AH15" s="19">
        <v>875</v>
      </c>
      <c r="AI15" s="19">
        <v>960</v>
      </c>
      <c r="AJ15" s="19">
        <v>1000</v>
      </c>
      <c r="AK15" s="19">
        <v>1060</v>
      </c>
      <c r="AL15" s="20">
        <v>1060</v>
      </c>
      <c r="AM15" s="19">
        <v>1085</v>
      </c>
      <c r="AN15" s="19">
        <v>1125</v>
      </c>
      <c r="AO15" s="19">
        <v>1170</v>
      </c>
      <c r="AP15" s="19">
        <v>1280</v>
      </c>
      <c r="AQ15" s="19">
        <v>1305</v>
      </c>
      <c r="AR15" s="19">
        <v>1330</v>
      </c>
      <c r="AS15" s="19">
        <v>1430</v>
      </c>
      <c r="AT15" s="19">
        <v>1510</v>
      </c>
      <c r="AU15" s="19">
        <v>1610</v>
      </c>
      <c r="AV15" s="19">
        <v>1670</v>
      </c>
      <c r="AW15" s="19">
        <v>1765</v>
      </c>
      <c r="AX15" s="19">
        <v>1855</v>
      </c>
      <c r="AY15" s="19">
        <v>2010</v>
      </c>
      <c r="AZ15" s="19">
        <v>2125</v>
      </c>
      <c r="BA15" s="19">
        <v>2225</v>
      </c>
      <c r="BB15" s="19">
        <v>2490</v>
      </c>
      <c r="BC15" s="19">
        <v>2940</v>
      </c>
      <c r="BD15" s="19">
        <v>3075</v>
      </c>
      <c r="BE15" s="19">
        <v>3435</v>
      </c>
      <c r="BF15" s="119">
        <v>3355</v>
      </c>
      <c r="BG15" s="19">
        <v>3600</v>
      </c>
      <c r="BH15" s="19">
        <v>3899.9999999999986</v>
      </c>
      <c r="BI15" s="19">
        <v>4000</v>
      </c>
      <c r="BJ15" s="19">
        <v>4350.0000000000018</v>
      </c>
      <c r="BK15" s="19"/>
      <c r="BL15" s="84"/>
      <c r="BM15" s="84"/>
      <c r="BN15" s="84"/>
      <c r="BO15" s="117">
        <v>4</v>
      </c>
      <c r="BP15" s="117">
        <v>4</v>
      </c>
      <c r="BQ15" s="117"/>
      <c r="BR15" s="117">
        <v>5</v>
      </c>
      <c r="BT15" s="4" t="s">
        <v>125</v>
      </c>
    </row>
    <row r="16" spans="1:72" hidden="1" x14ac:dyDescent="0.3">
      <c r="A16" s="101">
        <v>12</v>
      </c>
      <c r="B16" s="70"/>
      <c r="C16" s="22"/>
      <c r="D16" s="22"/>
      <c r="E16" s="99" t="s">
        <v>17</v>
      </c>
      <c r="F16" s="71"/>
      <c r="G16" s="71"/>
      <c r="H16" s="71"/>
      <c r="I16" s="22"/>
      <c r="J16" s="22"/>
      <c r="K16" s="22"/>
      <c r="L16" s="22"/>
      <c r="M16" s="72"/>
      <c r="N16" s="73"/>
      <c r="O16" s="95" t="str">
        <f t="shared" si="0"/>
        <v/>
      </c>
      <c r="P16" s="96" t="str">
        <f t="shared" si="3"/>
        <v/>
      </c>
      <c r="Q16" s="97" t="str">
        <f t="shared" si="2"/>
        <v/>
      </c>
      <c r="R16" s="98" t="str">
        <f t="shared" si="1"/>
        <v/>
      </c>
      <c r="S16" s="73"/>
      <c r="T16" s="74"/>
      <c r="U16" s="74"/>
      <c r="V16" s="74"/>
      <c r="W16" s="74"/>
      <c r="X16" s="74"/>
      <c r="Y16" s="74"/>
      <c r="Z16" s="74"/>
      <c r="AA16" s="74"/>
      <c r="AB16" s="74"/>
      <c r="AC16" s="74"/>
      <c r="AD16" s="74"/>
      <c r="AE16" s="74"/>
      <c r="AF16" s="74"/>
      <c r="AG16" s="74"/>
      <c r="AH16" s="74"/>
      <c r="AI16" s="74"/>
      <c r="AJ16" s="74"/>
      <c r="AK16" s="74"/>
      <c r="AL16" s="74"/>
      <c r="AM16" s="74"/>
      <c r="AN16" s="74"/>
      <c r="AO16" s="74"/>
      <c r="AP16" s="74"/>
      <c r="AQ16" s="74"/>
      <c r="AR16" s="74"/>
      <c r="AS16" s="74"/>
      <c r="AT16" s="74"/>
      <c r="AU16" s="74"/>
      <c r="AV16" s="74"/>
      <c r="AW16" s="74"/>
      <c r="AX16" s="74"/>
      <c r="AY16" s="74"/>
      <c r="AZ16" s="74"/>
      <c r="BA16" s="74"/>
      <c r="BB16" s="74"/>
      <c r="BC16" s="74"/>
      <c r="BD16" s="74"/>
      <c r="BE16" s="74"/>
      <c r="BF16" s="74"/>
      <c r="BG16" s="74"/>
      <c r="BH16" s="74"/>
      <c r="BI16" s="74"/>
      <c r="BJ16" s="74"/>
      <c r="BK16" s="74"/>
      <c r="BL16" s="84"/>
      <c r="BM16" s="84"/>
      <c r="BN16" s="84"/>
      <c r="BO16" s="36"/>
      <c r="BP16" s="36"/>
      <c r="BQ16" s="12"/>
    </row>
    <row r="17" spans="1:72" hidden="1" x14ac:dyDescent="0.3">
      <c r="A17" s="40">
        <v>13</v>
      </c>
      <c r="B17" s="45"/>
      <c r="C17" s="6"/>
      <c r="D17" s="6"/>
      <c r="F17" s="32"/>
      <c r="G17" s="32"/>
      <c r="H17" s="32"/>
      <c r="I17" s="6"/>
      <c r="J17" s="6"/>
      <c r="K17" s="6"/>
      <c r="L17" s="6"/>
      <c r="M17" s="10"/>
      <c r="N17" s="16"/>
      <c r="O17" s="47"/>
      <c r="P17" s="87"/>
      <c r="Q17" s="78" t="str">
        <f t="shared" si="2"/>
        <v/>
      </c>
      <c r="R17" s="91" t="str">
        <f t="shared" si="1"/>
        <v/>
      </c>
      <c r="S17" s="16"/>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84"/>
      <c r="BM17" s="84"/>
      <c r="BN17" s="84"/>
      <c r="BO17" s="36"/>
      <c r="BP17" s="36"/>
      <c r="BQ17" s="12"/>
    </row>
    <row r="18" spans="1:72" hidden="1" x14ac:dyDescent="0.3">
      <c r="A18" s="40">
        <v>14</v>
      </c>
      <c r="B18" s="45"/>
      <c r="C18" s="6"/>
      <c r="D18" s="6"/>
      <c r="E18" s="6"/>
      <c r="F18" s="32"/>
      <c r="G18" s="32"/>
      <c r="H18" s="32"/>
      <c r="I18" s="6"/>
      <c r="J18" s="6"/>
      <c r="K18" s="6"/>
      <c r="L18" s="6"/>
      <c r="M18" s="10"/>
      <c r="N18" s="16"/>
      <c r="O18" s="47" t="str">
        <f>IF(N18&gt;0,MAX(S18:BK18)-N18,"")</f>
        <v/>
      </c>
      <c r="P18" s="87" t="str">
        <f t="shared" si="3"/>
        <v/>
      </c>
      <c r="Q18" s="78" t="str">
        <f t="shared" si="2"/>
        <v/>
      </c>
      <c r="R18" s="91" t="str">
        <f t="shared" si="1"/>
        <v/>
      </c>
      <c r="S18" s="16"/>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84"/>
      <c r="BM18" s="84"/>
      <c r="BN18" s="84"/>
      <c r="BO18" s="36"/>
      <c r="BP18" s="36"/>
      <c r="BQ18" s="12"/>
    </row>
    <row r="19" spans="1:72" hidden="1" x14ac:dyDescent="0.3">
      <c r="A19" s="40">
        <v>15</v>
      </c>
      <c r="B19" s="45"/>
      <c r="C19" s="6"/>
      <c r="D19" s="6"/>
      <c r="E19" s="6"/>
      <c r="F19" s="32"/>
      <c r="G19" s="32"/>
      <c r="H19" s="32"/>
      <c r="I19" s="6"/>
      <c r="J19" s="6"/>
      <c r="K19" s="6"/>
      <c r="L19" s="6"/>
      <c r="M19" s="10"/>
      <c r="N19" s="16"/>
      <c r="O19" s="47" t="str">
        <f>IF(N19&gt;0,MAX(S19:BK19)-N19,"")</f>
        <v/>
      </c>
      <c r="P19" s="87" t="str">
        <f t="shared" si="3"/>
        <v/>
      </c>
      <c r="Q19" s="78" t="str">
        <f t="shared" si="2"/>
        <v/>
      </c>
      <c r="R19" s="91" t="str">
        <f t="shared" si="1"/>
        <v/>
      </c>
      <c r="S19" s="16"/>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84"/>
      <c r="BM19" s="84"/>
      <c r="BN19" s="84"/>
      <c r="BO19" s="36"/>
      <c r="BP19" s="36"/>
      <c r="BQ19" s="12"/>
    </row>
    <row r="20" spans="1:72" ht="15" hidden="1" thickBot="1" x14ac:dyDescent="0.35">
      <c r="A20" s="40">
        <v>16</v>
      </c>
      <c r="B20" s="53"/>
      <c r="C20" s="24"/>
      <c r="D20" s="24"/>
      <c r="E20" s="24"/>
      <c r="F20" s="54"/>
      <c r="G20" s="54"/>
      <c r="H20" s="54"/>
      <c r="I20" s="24"/>
      <c r="J20" s="24"/>
      <c r="K20" s="24"/>
      <c r="L20" s="24"/>
      <c r="M20" s="55"/>
      <c r="N20" s="18"/>
      <c r="O20" s="56" t="str">
        <f>IF(N20&gt;0,MAX(S20:BK20)-N20,"")</f>
        <v/>
      </c>
      <c r="P20" s="88" t="str">
        <f t="shared" si="3"/>
        <v/>
      </c>
      <c r="Q20" s="79" t="str">
        <f t="shared" si="2"/>
        <v/>
      </c>
      <c r="R20" s="92" t="str">
        <f t="shared" si="1"/>
        <v/>
      </c>
      <c r="S20" s="18"/>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84"/>
      <c r="BM20" s="84"/>
      <c r="BN20" s="84"/>
      <c r="BO20" s="36"/>
      <c r="BP20" s="36"/>
      <c r="BQ20" s="12"/>
    </row>
    <row r="21" spans="1:72" ht="15" customHeight="1" x14ac:dyDescent="0.3">
      <c r="A21" s="3"/>
      <c r="B21" s="57"/>
      <c r="C21" s="57"/>
      <c r="D21" s="22"/>
      <c r="E21" s="22"/>
      <c r="F21" s="31"/>
      <c r="G21" s="31"/>
      <c r="H21" s="31"/>
      <c r="I21" s="22"/>
      <c r="J21" s="22"/>
      <c r="K21" s="22"/>
      <c r="L21" s="22"/>
      <c r="M21" s="58" t="s">
        <v>64</v>
      </c>
      <c r="N21" s="59">
        <f>IF(N5&gt;0,SUM(N5:N20),"")</f>
        <v>4710</v>
      </c>
      <c r="O21" s="59">
        <f>IF(N5&gt;0,SUM(O5:O20),"")</f>
        <v>46888.000000000022</v>
      </c>
      <c r="R21" s="60">
        <f>IF(N5&gt;0,SUM(R5:R20),"")</f>
        <v>113.65198237885468</v>
      </c>
      <c r="S21" s="61">
        <f t="shared" ref="S21:BK21" si="4">IF(S5&gt;0,SUM(S5:S20),"")</f>
        <v>4885</v>
      </c>
      <c r="T21" s="59">
        <f t="shared" si="4"/>
        <v>5050</v>
      </c>
      <c r="U21" s="59">
        <f t="shared" si="4"/>
        <v>5215</v>
      </c>
      <c r="V21" s="59">
        <f t="shared" si="4"/>
        <v>5475</v>
      </c>
      <c r="W21" s="59">
        <f t="shared" si="4"/>
        <v>5745</v>
      </c>
      <c r="X21" s="59">
        <f t="shared" si="4"/>
        <v>6035</v>
      </c>
      <c r="Y21" s="59">
        <f t="shared" si="4"/>
        <v>6490</v>
      </c>
      <c r="Z21" s="59">
        <f t="shared" si="4"/>
        <v>6810</v>
      </c>
      <c r="AA21" s="59">
        <f t="shared" si="4"/>
        <v>7175</v>
      </c>
      <c r="AB21" s="59">
        <f t="shared" si="4"/>
        <v>7510</v>
      </c>
      <c r="AC21" s="59">
        <f t="shared" si="4"/>
        <v>7830</v>
      </c>
      <c r="AD21" s="59">
        <f t="shared" si="4"/>
        <v>8120</v>
      </c>
      <c r="AE21" s="59">
        <f t="shared" si="4"/>
        <v>8470</v>
      </c>
      <c r="AF21" s="59">
        <f t="shared" si="4"/>
        <v>8745</v>
      </c>
      <c r="AG21" s="59">
        <f t="shared" si="4"/>
        <v>9215</v>
      </c>
      <c r="AH21" s="59">
        <f t="shared" si="4"/>
        <v>9875</v>
      </c>
      <c r="AI21" s="59">
        <f t="shared" si="4"/>
        <v>10550</v>
      </c>
      <c r="AJ21" s="59">
        <f t="shared" si="4"/>
        <v>11260</v>
      </c>
      <c r="AK21" s="59">
        <f t="shared" si="4"/>
        <v>11775</v>
      </c>
      <c r="AL21" s="59">
        <f t="shared" si="4"/>
        <v>12450</v>
      </c>
      <c r="AM21" s="59">
        <f t="shared" si="4"/>
        <v>13085</v>
      </c>
      <c r="AN21" s="59">
        <f t="shared" si="4"/>
        <v>13680</v>
      </c>
      <c r="AO21" s="59">
        <f t="shared" si="4"/>
        <v>14335</v>
      </c>
      <c r="AP21" s="59">
        <f t="shared" si="4"/>
        <v>14970</v>
      </c>
      <c r="AQ21" s="59">
        <f t="shared" si="4"/>
        <v>15550</v>
      </c>
      <c r="AR21" s="59">
        <f t="shared" si="4"/>
        <v>16365</v>
      </c>
      <c r="AS21" s="59">
        <f t="shared" si="4"/>
        <v>17140</v>
      </c>
      <c r="AT21" s="59">
        <f t="shared" si="4"/>
        <v>17915</v>
      </c>
      <c r="AU21" s="59">
        <f>IF(AU5&gt;0,SUM(AU5:AU20),"")</f>
        <v>18580</v>
      </c>
      <c r="AV21" s="59">
        <f>IF(AV5&gt;0,SUM(AV5:AV20),"")</f>
        <v>19300</v>
      </c>
      <c r="AW21" s="59">
        <f t="shared" si="4"/>
        <v>20035</v>
      </c>
      <c r="AX21" s="59">
        <f t="shared" si="4"/>
        <v>20725</v>
      </c>
      <c r="AY21" s="59">
        <f t="shared" si="4"/>
        <v>22075</v>
      </c>
      <c r="AZ21" s="59">
        <f t="shared" si="4"/>
        <v>23285</v>
      </c>
      <c r="BA21" s="59">
        <f t="shared" si="4"/>
        <v>24350</v>
      </c>
      <c r="BB21" s="59">
        <f t="shared" si="4"/>
        <v>27615</v>
      </c>
      <c r="BC21" s="59">
        <f t="shared" si="4"/>
        <v>31335</v>
      </c>
      <c r="BD21" s="59">
        <f t="shared" si="4"/>
        <v>34375</v>
      </c>
      <c r="BE21" s="59">
        <f t="shared" si="4"/>
        <v>39030</v>
      </c>
      <c r="BF21" s="59">
        <f t="shared" si="4"/>
        <v>39105</v>
      </c>
      <c r="BG21" s="59">
        <f t="shared" si="4"/>
        <v>40850</v>
      </c>
      <c r="BH21" s="59">
        <f t="shared" si="4"/>
        <v>44900.000000000007</v>
      </c>
      <c r="BI21" s="59">
        <f t="shared" si="4"/>
        <v>45799.999999999964</v>
      </c>
      <c r="BJ21" s="59">
        <f t="shared" si="4"/>
        <v>50550.000000000029</v>
      </c>
      <c r="BK21" s="59" t="str">
        <f t="shared" si="4"/>
        <v/>
      </c>
      <c r="BL21" s="113"/>
      <c r="BM21" s="113"/>
      <c r="BN21" s="113"/>
      <c r="BO21" s="118">
        <f>AVERAGE(BO5:BO15)</f>
        <v>2.9090909090909092</v>
      </c>
      <c r="BP21" s="118">
        <f>AVERAGE(BP5:BP15)</f>
        <v>3.7272727272727271</v>
      </c>
      <c r="BQ21" s="12"/>
      <c r="BR21" s="118">
        <f>AVERAGE(BR5:BR15)</f>
        <v>4.2727272727272725</v>
      </c>
    </row>
    <row r="22" spans="1:72" x14ac:dyDescent="0.3">
      <c r="A22" s="3"/>
      <c r="B22" s="7"/>
      <c r="C22" s="7"/>
      <c r="D22" s="6"/>
      <c r="E22" s="6"/>
      <c r="F22" s="32"/>
      <c r="G22" s="32"/>
      <c r="H22" s="32"/>
      <c r="I22" s="6"/>
      <c r="J22" s="6"/>
      <c r="K22" s="6"/>
      <c r="L22" s="6"/>
      <c r="M22" s="10"/>
      <c r="N22" s="62"/>
      <c r="O22" s="67">
        <f>O21/454</f>
        <v>103.27753303964762</v>
      </c>
      <c r="P22" s="110" t="s">
        <v>102</v>
      </c>
      <c r="Q22" s="62"/>
      <c r="R22" s="62"/>
      <c r="S22" s="63"/>
      <c r="T22" s="21"/>
      <c r="U22" s="21"/>
      <c r="V22" s="21"/>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84"/>
      <c r="BM22" s="84"/>
      <c r="BN22" s="84"/>
      <c r="BO22" s="36"/>
      <c r="BP22" s="36"/>
      <c r="BQ22" s="12"/>
      <c r="BT22" s="127" t="s">
        <v>126</v>
      </c>
    </row>
    <row r="23" spans="1:72" x14ac:dyDescent="0.3">
      <c r="A23" s="3"/>
      <c r="B23" s="7"/>
      <c r="C23" s="7"/>
      <c r="D23" s="6"/>
      <c r="E23" s="6"/>
      <c r="F23" s="32"/>
      <c r="G23" s="32"/>
      <c r="H23" s="32"/>
      <c r="I23" s="6"/>
      <c r="J23" s="6"/>
      <c r="K23" s="6"/>
      <c r="L23" s="6"/>
      <c r="M23" s="64" t="s">
        <v>88</v>
      </c>
      <c r="N23" s="65">
        <f>IF(N5&gt;0,AVERAGE(N5:N20),"")</f>
        <v>428.18181818181819</v>
      </c>
      <c r="O23" s="65">
        <f>IF(N5&gt;0,AVERAGE(O5:O20),"")</f>
        <v>4262.5454545454568</v>
      </c>
      <c r="P23" s="66">
        <f>IF(N5&gt;0,AVERAGE(P5:P20),"")</f>
        <v>11.081657790373763</v>
      </c>
      <c r="Q23" s="66"/>
      <c r="R23" s="67">
        <f>IF(N5&gt;0,AVERAGE(R5:R20),"")</f>
        <v>10.331998398077699</v>
      </c>
      <c r="S23" s="68">
        <f t="shared" ref="S23:BK23" si="5">IF(S5&gt;0,AVERAGE(S5:S20),"")</f>
        <v>444.09090909090907</v>
      </c>
      <c r="T23" s="65">
        <f t="shared" si="5"/>
        <v>459.09090909090907</v>
      </c>
      <c r="U23" s="65">
        <f t="shared" si="5"/>
        <v>474.09090909090907</v>
      </c>
      <c r="V23" s="65">
        <f t="shared" si="5"/>
        <v>497.72727272727275</v>
      </c>
      <c r="W23" s="65">
        <f t="shared" si="5"/>
        <v>522.27272727272725</v>
      </c>
      <c r="X23" s="65">
        <f t="shared" si="5"/>
        <v>548.63636363636363</v>
      </c>
      <c r="Y23" s="65">
        <f t="shared" si="5"/>
        <v>590</v>
      </c>
      <c r="Z23" s="65">
        <f t="shared" si="5"/>
        <v>619.09090909090912</v>
      </c>
      <c r="AA23" s="65">
        <f t="shared" si="5"/>
        <v>652.27272727272725</v>
      </c>
      <c r="AB23" s="65">
        <f t="shared" si="5"/>
        <v>682.72727272727275</v>
      </c>
      <c r="AC23" s="65">
        <f t="shared" si="5"/>
        <v>711.81818181818187</v>
      </c>
      <c r="AD23" s="65">
        <f t="shared" si="5"/>
        <v>738.18181818181813</v>
      </c>
      <c r="AE23" s="65">
        <f t="shared" si="5"/>
        <v>770</v>
      </c>
      <c r="AF23" s="65">
        <f t="shared" si="5"/>
        <v>795</v>
      </c>
      <c r="AG23" s="65">
        <f t="shared" si="5"/>
        <v>837.72727272727275</v>
      </c>
      <c r="AH23" s="65">
        <f t="shared" si="5"/>
        <v>897.72727272727275</v>
      </c>
      <c r="AI23" s="65">
        <f t="shared" si="5"/>
        <v>959.09090909090912</v>
      </c>
      <c r="AJ23" s="65">
        <f t="shared" si="5"/>
        <v>1023.6363636363636</v>
      </c>
      <c r="AK23" s="65">
        <f t="shared" si="5"/>
        <v>1070.4545454545455</v>
      </c>
      <c r="AL23" s="65">
        <f t="shared" si="5"/>
        <v>1131.8181818181818</v>
      </c>
      <c r="AM23" s="65">
        <f t="shared" si="5"/>
        <v>1189.5454545454545</v>
      </c>
      <c r="AN23" s="65">
        <f t="shared" si="5"/>
        <v>1243.6363636363637</v>
      </c>
      <c r="AO23" s="65">
        <f t="shared" si="5"/>
        <v>1303.1818181818182</v>
      </c>
      <c r="AP23" s="65">
        <f t="shared" si="5"/>
        <v>1360.909090909091</v>
      </c>
      <c r="AQ23" s="65">
        <f t="shared" si="5"/>
        <v>1413.6363636363637</v>
      </c>
      <c r="AR23" s="65">
        <f t="shared" si="5"/>
        <v>1487.7272727272727</v>
      </c>
      <c r="AS23" s="65">
        <f t="shared" si="5"/>
        <v>1558.1818181818182</v>
      </c>
      <c r="AT23" s="65">
        <f t="shared" si="5"/>
        <v>1628.6363636363637</v>
      </c>
      <c r="AU23" s="65">
        <f>IF(AU5&gt;0,AVERAGE(AU5:AU20),"")</f>
        <v>1689.090909090909</v>
      </c>
      <c r="AV23" s="65">
        <f>IF(AV5&gt;0,AVERAGE(AV5:AV20),"")</f>
        <v>1754.5454545454545</v>
      </c>
      <c r="AW23" s="65">
        <f t="shared" si="5"/>
        <v>1821.3636363636363</v>
      </c>
      <c r="AX23" s="65">
        <f t="shared" si="5"/>
        <v>1884.090909090909</v>
      </c>
      <c r="AY23" s="65">
        <f t="shared" si="5"/>
        <v>2006.8181818181818</v>
      </c>
      <c r="AZ23" s="65">
        <f t="shared" si="5"/>
        <v>2116.818181818182</v>
      </c>
      <c r="BA23" s="65">
        <f t="shared" si="5"/>
        <v>2213.6363636363635</v>
      </c>
      <c r="BB23" s="65">
        <f t="shared" si="5"/>
        <v>2510.4545454545455</v>
      </c>
      <c r="BC23" s="65">
        <f t="shared" si="5"/>
        <v>2848.6363636363635</v>
      </c>
      <c r="BD23" s="65">
        <f t="shared" si="5"/>
        <v>3125</v>
      </c>
      <c r="BE23" s="65">
        <f t="shared" si="5"/>
        <v>3548.181818181818</v>
      </c>
      <c r="BF23" s="65">
        <f t="shared" si="5"/>
        <v>3555</v>
      </c>
      <c r="BG23" s="65">
        <f t="shared" si="5"/>
        <v>3713.6363636363635</v>
      </c>
      <c r="BH23" s="65">
        <f t="shared" si="5"/>
        <v>4081.8181818181824</v>
      </c>
      <c r="BI23" s="65">
        <f t="shared" si="5"/>
        <v>4163.6363636363603</v>
      </c>
      <c r="BJ23" s="65">
        <f t="shared" si="5"/>
        <v>4595.4545454545478</v>
      </c>
      <c r="BK23" s="65" t="str">
        <f t="shared" si="5"/>
        <v/>
      </c>
      <c r="BL23" s="114"/>
      <c r="BM23" s="114"/>
      <c r="BN23" s="114"/>
      <c r="BO23" s="36"/>
      <c r="BP23" s="36"/>
      <c r="BQ23" s="12"/>
      <c r="BT23" s="128"/>
    </row>
    <row r="24" spans="1:72" x14ac:dyDescent="0.3">
      <c r="A24" s="3"/>
      <c r="B24" s="7"/>
      <c r="C24" s="7"/>
      <c r="D24" s="6"/>
      <c r="E24" s="6"/>
      <c r="F24" s="33"/>
      <c r="G24" s="33"/>
      <c r="H24" s="33"/>
      <c r="I24" s="6"/>
      <c r="J24" s="6"/>
      <c r="K24" s="6"/>
      <c r="L24" s="6"/>
      <c r="M24" s="64" t="s">
        <v>89</v>
      </c>
      <c r="N24" s="60">
        <f>IF(N5&gt;0,N23/454,"")</f>
        <v>0.94313175810973171</v>
      </c>
      <c r="O24" s="60">
        <f>IF(N5&gt;0,O23/454,"")</f>
        <v>9.3888666399679668</v>
      </c>
      <c r="P24" s="21"/>
      <c r="Q24" s="89"/>
      <c r="R24" s="64" t="s">
        <v>90</v>
      </c>
      <c r="S24" s="65">
        <f>IF(S5&gt;0,S23-N23,"")</f>
        <v>15.909090909090878</v>
      </c>
      <c r="T24" s="65">
        <f>IF(T5&gt;0,T23-S23,"")</f>
        <v>15</v>
      </c>
      <c r="U24" s="65">
        <f>IF(U5&gt;0,U23-T23,"")</f>
        <v>15</v>
      </c>
      <c r="V24" s="65">
        <f>IF(V5&gt;0,V23-U23,"")</f>
        <v>23.636363636363683</v>
      </c>
      <c r="W24" s="65">
        <f>IF(W5&gt;0,W23-V23,"")</f>
        <v>24.545454545454504</v>
      </c>
      <c r="X24" s="65">
        <f t="shared" ref="X24:BK24" si="6">IF(X5&gt;0,X23-W23,"")</f>
        <v>26.363636363636374</v>
      </c>
      <c r="Y24" s="65">
        <f t="shared" si="6"/>
        <v>41.363636363636374</v>
      </c>
      <c r="Z24" s="65">
        <f t="shared" si="6"/>
        <v>29.090909090909122</v>
      </c>
      <c r="AA24" s="65">
        <f t="shared" si="6"/>
        <v>33.18181818181813</v>
      </c>
      <c r="AB24" s="65">
        <f t="shared" si="6"/>
        <v>30.454545454545496</v>
      </c>
      <c r="AC24" s="65">
        <f t="shared" si="6"/>
        <v>29.090909090909122</v>
      </c>
      <c r="AD24" s="65">
        <f t="shared" si="6"/>
        <v>26.36363636363626</v>
      </c>
      <c r="AE24" s="65">
        <f t="shared" si="6"/>
        <v>31.81818181818187</v>
      </c>
      <c r="AF24" s="65">
        <f t="shared" si="6"/>
        <v>25</v>
      </c>
      <c r="AG24" s="65">
        <f t="shared" si="6"/>
        <v>42.727272727272748</v>
      </c>
      <c r="AH24" s="65">
        <f t="shared" si="6"/>
        <v>60</v>
      </c>
      <c r="AI24" s="65">
        <f t="shared" si="6"/>
        <v>61.363636363636374</v>
      </c>
      <c r="AJ24" s="65">
        <f t="shared" si="6"/>
        <v>64.545454545454504</v>
      </c>
      <c r="AK24" s="65">
        <f t="shared" si="6"/>
        <v>46.81818181818187</v>
      </c>
      <c r="AL24" s="65">
        <f t="shared" si="6"/>
        <v>61.36363636363626</v>
      </c>
      <c r="AM24" s="65">
        <f t="shared" si="6"/>
        <v>57.727272727272748</v>
      </c>
      <c r="AN24" s="65">
        <f t="shared" si="6"/>
        <v>54.090909090909236</v>
      </c>
      <c r="AO24" s="65">
        <f t="shared" si="6"/>
        <v>59.545454545454504</v>
      </c>
      <c r="AP24" s="65">
        <f t="shared" si="6"/>
        <v>57.727272727272748</v>
      </c>
      <c r="AQ24" s="65">
        <f t="shared" si="6"/>
        <v>52.727272727272748</v>
      </c>
      <c r="AR24" s="65">
        <f t="shared" si="6"/>
        <v>74.090909090909008</v>
      </c>
      <c r="AS24" s="65">
        <f t="shared" si="6"/>
        <v>70.454545454545496</v>
      </c>
      <c r="AT24" s="65">
        <f t="shared" si="6"/>
        <v>70.454545454545496</v>
      </c>
      <c r="AU24" s="65">
        <f>IF(AU5&gt;0,AU23-AT23,"")</f>
        <v>60.454545454545269</v>
      </c>
      <c r="AV24" s="65">
        <f>IF(AV5&gt;0,AV23-AU23,"")</f>
        <v>65.454545454545496</v>
      </c>
      <c r="AW24" s="65">
        <f>IF(AW5&gt;0,AW23-AV23,"")</f>
        <v>66.818181818181756</v>
      </c>
      <c r="AX24" s="65">
        <f t="shared" si="6"/>
        <v>62.727272727272748</v>
      </c>
      <c r="AY24" s="65">
        <f t="shared" si="6"/>
        <v>122.72727272727275</v>
      </c>
      <c r="AZ24" s="65">
        <f t="shared" si="6"/>
        <v>110.00000000000023</v>
      </c>
      <c r="BA24" s="65">
        <f t="shared" si="6"/>
        <v>96.818181818181529</v>
      </c>
      <c r="BB24" s="65">
        <f t="shared" si="6"/>
        <v>296.81818181818198</v>
      </c>
      <c r="BC24" s="65">
        <f t="shared" si="6"/>
        <v>338.18181818181802</v>
      </c>
      <c r="BD24" s="65">
        <f t="shared" si="6"/>
        <v>276.36363636363649</v>
      </c>
      <c r="BE24" s="65">
        <f t="shared" si="6"/>
        <v>423.18181818181802</v>
      </c>
      <c r="BF24" s="65">
        <f t="shared" si="6"/>
        <v>6.8181818181819835</v>
      </c>
      <c r="BG24" s="65">
        <f t="shared" si="6"/>
        <v>158.63636363636351</v>
      </c>
      <c r="BH24" s="65">
        <f t="shared" si="6"/>
        <v>368.18181818181893</v>
      </c>
      <c r="BI24" s="65">
        <f t="shared" si="6"/>
        <v>81.818181818177891</v>
      </c>
      <c r="BJ24" s="65">
        <f t="shared" si="6"/>
        <v>431.81818181818744</v>
      </c>
      <c r="BK24" s="65" t="str">
        <f t="shared" si="6"/>
        <v/>
      </c>
      <c r="BL24" s="114"/>
      <c r="BM24" s="114"/>
      <c r="BN24" s="114"/>
      <c r="BT24" s="128"/>
    </row>
    <row r="25" spans="1:72" x14ac:dyDescent="0.3">
      <c r="A25" s="3"/>
      <c r="B25" s="3"/>
      <c r="C25" s="3"/>
      <c r="D25" s="4"/>
      <c r="F25" s="34"/>
      <c r="G25" s="34"/>
      <c r="H25" s="34"/>
      <c r="I25" s="4"/>
      <c r="J25" s="4"/>
      <c r="K25" s="4"/>
      <c r="L25" s="4"/>
      <c r="M25" s="4"/>
      <c r="N25" s="69"/>
      <c r="O25" s="69"/>
      <c r="P25" s="69"/>
      <c r="Q25" s="69"/>
      <c r="R25" s="69"/>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10"/>
      <c r="BB25" s="6"/>
      <c r="BC25" s="6"/>
      <c r="BD25" s="6"/>
      <c r="BE25" s="6"/>
      <c r="BF25" s="6"/>
      <c r="BG25" s="6"/>
      <c r="BH25" s="6"/>
      <c r="BI25" s="6"/>
      <c r="BJ25" s="6"/>
      <c r="BK25" s="6"/>
      <c r="BL25" s="5"/>
      <c r="BM25" s="5"/>
      <c r="BN25" s="5"/>
      <c r="BT25" s="129"/>
    </row>
    <row r="26" spans="1:72" x14ac:dyDescent="0.3">
      <c r="A26" s="3"/>
      <c r="B26" s="3"/>
      <c r="C26" s="3"/>
      <c r="D26" s="4"/>
      <c r="E26" s="4"/>
      <c r="F26" s="34"/>
      <c r="G26" s="34"/>
      <c r="H26" s="34"/>
      <c r="I26" s="4"/>
      <c r="J26" s="4"/>
      <c r="K26" s="4"/>
      <c r="L26" s="4"/>
      <c r="M26" s="4"/>
      <c r="N26" s="4"/>
      <c r="O26" s="4"/>
      <c r="P26" s="4"/>
      <c r="Q26" s="4"/>
      <c r="R26" s="4"/>
      <c r="S26" s="6"/>
      <c r="T26" s="6"/>
      <c r="U26" s="6"/>
      <c r="V26" s="6"/>
      <c r="W26" s="6"/>
      <c r="X26" s="6"/>
      <c r="Y26" s="6"/>
      <c r="Z26" s="6"/>
      <c r="AA26" s="130" t="s">
        <v>66</v>
      </c>
      <c r="AB26" s="131"/>
      <c r="AC26" s="131"/>
      <c r="AD26" s="131"/>
      <c r="AE26" s="131"/>
      <c r="AF26" s="131"/>
      <c r="AG26" s="131"/>
      <c r="AH26" s="131"/>
      <c r="AI26" s="131"/>
      <c r="AJ26" s="131"/>
      <c r="AK26" s="131"/>
      <c r="AL26" s="131"/>
      <c r="AM26" s="131"/>
      <c r="AN26" s="131"/>
      <c r="AO26" s="132"/>
      <c r="AP26" s="6"/>
      <c r="AQ26" s="6"/>
      <c r="AR26" s="6"/>
      <c r="AS26" s="6"/>
      <c r="AT26" s="6"/>
      <c r="AU26" s="6"/>
      <c r="AV26" s="6"/>
      <c r="AW26" s="6"/>
      <c r="AX26" s="6"/>
      <c r="AY26" s="6"/>
      <c r="AZ26" s="6"/>
      <c r="BA26" s="10"/>
      <c r="BB26" s="6"/>
      <c r="BC26" s="6"/>
      <c r="BD26" s="6"/>
      <c r="BE26" s="6"/>
      <c r="BF26" s="6"/>
      <c r="BG26" s="6"/>
      <c r="BH26" s="6"/>
      <c r="BI26" s="6"/>
      <c r="BJ26" s="6"/>
      <c r="BK26" s="6"/>
      <c r="BL26" s="85"/>
      <c r="BM26" s="85"/>
      <c r="BN26" s="85"/>
    </row>
    <row r="27" spans="1:72" x14ac:dyDescent="0.3">
      <c r="A27" s="3"/>
      <c r="B27" s="3"/>
      <c r="C27" s="3"/>
      <c r="D27" s="4"/>
      <c r="E27" s="4"/>
      <c r="F27" s="34"/>
      <c r="G27" s="34"/>
      <c r="H27" s="34"/>
      <c r="I27" s="4"/>
      <c r="J27" s="4"/>
      <c r="K27" s="4"/>
      <c r="L27" s="4"/>
      <c r="M27" s="4"/>
      <c r="N27" s="4"/>
      <c r="O27" s="4"/>
      <c r="P27" s="4"/>
      <c r="Q27" s="4"/>
      <c r="R27" s="4"/>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10"/>
      <c r="BB27" s="6"/>
      <c r="BC27" s="6"/>
      <c r="BD27" s="6"/>
      <c r="BE27" s="6"/>
      <c r="BF27" s="6"/>
      <c r="BG27" s="6"/>
      <c r="BH27" s="6"/>
      <c r="BI27" s="6"/>
      <c r="BJ27" s="6"/>
      <c r="BK27" s="6"/>
      <c r="BL27" s="5"/>
      <c r="BM27" s="5"/>
      <c r="BN27" s="5"/>
    </row>
    <row r="28" spans="1:72" x14ac:dyDescent="0.3">
      <c r="BB28"/>
      <c r="BC28"/>
      <c r="BD28"/>
    </row>
    <row r="29" spans="1:72" x14ac:dyDescent="0.3">
      <c r="BB29"/>
      <c r="BC29"/>
      <c r="BD29"/>
      <c r="BH29" t="s">
        <v>127</v>
      </c>
      <c r="BI29" s="4"/>
    </row>
    <row r="30" spans="1:72" x14ac:dyDescent="0.3">
      <c r="BB30"/>
      <c r="BC30"/>
      <c r="BD30"/>
    </row>
    <row r="31" spans="1:72" x14ac:dyDescent="0.3">
      <c r="BB31"/>
      <c r="BC31"/>
      <c r="BD31"/>
    </row>
    <row r="32" spans="1:72" x14ac:dyDescent="0.3">
      <c r="BB32"/>
      <c r="BC32"/>
      <c r="BD32"/>
    </row>
    <row r="33" spans="54:56" x14ac:dyDescent="0.3">
      <c r="BB33"/>
      <c r="BC33"/>
      <c r="BD33"/>
    </row>
    <row r="34" spans="54:56" x14ac:dyDescent="0.3">
      <c r="BB34"/>
      <c r="BC34"/>
      <c r="BD34"/>
    </row>
    <row r="35" spans="54:56" x14ac:dyDescent="0.3">
      <c r="BB35"/>
      <c r="BC35"/>
      <c r="BD35"/>
    </row>
    <row r="36" spans="54:56" x14ac:dyDescent="0.3">
      <c r="BB36"/>
      <c r="BC36"/>
      <c r="BD36"/>
    </row>
    <row r="37" spans="54:56" x14ac:dyDescent="0.3">
      <c r="BB37"/>
      <c r="BC37"/>
      <c r="BD37"/>
    </row>
    <row r="38" spans="54:56" x14ac:dyDescent="0.3">
      <c r="BB38"/>
      <c r="BC38"/>
      <c r="BD38"/>
    </row>
    <row r="39" spans="54:56" x14ac:dyDescent="0.3">
      <c r="BB39"/>
      <c r="BC39"/>
      <c r="BD39"/>
    </row>
    <row r="40" spans="54:56" x14ac:dyDescent="0.3">
      <c r="BB40"/>
      <c r="BC40"/>
      <c r="BD40"/>
    </row>
    <row r="41" spans="54:56" x14ac:dyDescent="0.3">
      <c r="BB41"/>
      <c r="BC41"/>
      <c r="BD41"/>
    </row>
    <row r="42" spans="54:56" x14ac:dyDescent="0.3">
      <c r="BB42"/>
      <c r="BC42"/>
      <c r="BD42"/>
    </row>
    <row r="43" spans="54:56" x14ac:dyDescent="0.3">
      <c r="BB43"/>
      <c r="BC43"/>
      <c r="BD43"/>
    </row>
    <row r="44" spans="54:56" x14ac:dyDescent="0.3">
      <c r="BB44"/>
      <c r="BC44"/>
      <c r="BD44"/>
    </row>
    <row r="45" spans="54:56" x14ac:dyDescent="0.3">
      <c r="BB45"/>
      <c r="BC45"/>
      <c r="BD45"/>
    </row>
    <row r="46" spans="54:56" x14ac:dyDescent="0.3">
      <c r="BB46"/>
      <c r="BC46"/>
      <c r="BD46"/>
    </row>
    <row r="47" spans="54:56" x14ac:dyDescent="0.3">
      <c r="BB47"/>
      <c r="BC47"/>
      <c r="BD47"/>
    </row>
    <row r="48" spans="54:56" x14ac:dyDescent="0.3">
      <c r="BB48"/>
      <c r="BC48"/>
      <c r="BD48"/>
    </row>
    <row r="49" spans="54:56" x14ac:dyDescent="0.3">
      <c r="BB49"/>
      <c r="BC49"/>
      <c r="BD49"/>
    </row>
    <row r="50" spans="54:56" x14ac:dyDescent="0.3">
      <c r="BB50"/>
      <c r="BC50"/>
      <c r="BD50"/>
    </row>
    <row r="51" spans="54:56" x14ac:dyDescent="0.3">
      <c r="BB51"/>
      <c r="BC51"/>
      <c r="BD51"/>
    </row>
    <row r="52" spans="54:56" x14ac:dyDescent="0.3">
      <c r="BB52"/>
      <c r="BC52"/>
      <c r="BD52"/>
    </row>
    <row r="53" spans="54:56" x14ac:dyDescent="0.3">
      <c r="BB53"/>
      <c r="BC53"/>
      <c r="BD53"/>
    </row>
    <row r="54" spans="54:56" x14ac:dyDescent="0.3">
      <c r="BB54"/>
      <c r="BC54"/>
      <c r="BD54"/>
    </row>
    <row r="55" spans="54:56" x14ac:dyDescent="0.3">
      <c r="BB55"/>
      <c r="BC55"/>
      <c r="BD55"/>
    </row>
    <row r="56" spans="54:56" x14ac:dyDescent="0.3">
      <c r="BB56"/>
      <c r="BC56"/>
      <c r="BD56"/>
    </row>
    <row r="57" spans="54:56" x14ac:dyDescent="0.3">
      <c r="BB57"/>
      <c r="BC57"/>
      <c r="BD57"/>
    </row>
    <row r="58" spans="54:56" x14ac:dyDescent="0.3">
      <c r="BB58"/>
      <c r="BC58"/>
      <c r="BD58"/>
    </row>
    <row r="59" spans="54:56" x14ac:dyDescent="0.3">
      <c r="BB59"/>
      <c r="BC59"/>
      <c r="BD59"/>
    </row>
    <row r="60" spans="54:56" x14ac:dyDescent="0.3">
      <c r="BB60"/>
      <c r="BC60"/>
      <c r="BD60"/>
    </row>
    <row r="61" spans="54:56" x14ac:dyDescent="0.3">
      <c r="BB61"/>
      <c r="BC61"/>
      <c r="BD61"/>
    </row>
    <row r="62" spans="54:56" x14ac:dyDescent="0.3">
      <c r="BB62"/>
      <c r="BC62"/>
      <c r="BD62"/>
    </row>
    <row r="63" spans="54:56" x14ac:dyDescent="0.3">
      <c r="BB63"/>
      <c r="BC63"/>
      <c r="BD63"/>
    </row>
  </sheetData>
  <mergeCells count="9">
    <mergeCell ref="BT22:BT25"/>
    <mergeCell ref="BP3:BP4"/>
    <mergeCell ref="BQ3:BQ4"/>
    <mergeCell ref="O2:P3"/>
    <mergeCell ref="AA26:AO26"/>
    <mergeCell ref="AV2:AV3"/>
    <mergeCell ref="AT2:AT3"/>
    <mergeCell ref="BO3:BO4"/>
    <mergeCell ref="BR3:BR4"/>
  </mergeCells>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Blank</vt:lpstr>
      <vt:lpstr>D-Litter</vt:lpstr>
      <vt:lpstr>'D-Litter'!Print_Area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Ellen Bergfeld</dc:creator>
  <cp:lastModifiedBy>Ric Plath</cp:lastModifiedBy>
  <cp:lastPrinted>2023-02-05T18:40:40Z</cp:lastPrinted>
  <dcterms:created xsi:type="dcterms:W3CDTF">2020-11-12T14:19:35Z</dcterms:created>
  <dcterms:modified xsi:type="dcterms:W3CDTF">2023-12-16T11:23:47Z</dcterms:modified>
</cp:coreProperties>
</file>